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Dmitrij\Desktop\"/>
    </mc:Choice>
  </mc:AlternateContent>
  <xr:revisionPtr revIDLastSave="0" documentId="8_{2F682C81-9FE4-4D62-98CF-5EF10DFA57B3}" xr6:coauthVersionLast="45" xr6:coauthVersionMax="45" xr10:uidLastSave="{00000000-0000-0000-0000-000000000000}"/>
  <bookViews>
    <workbookView xWindow="-108" yWindow="-108" windowWidth="23256" windowHeight="12576" xr2:uid="{00000000-000D-0000-FFFF-FFFF00000000}"/>
  </bookViews>
  <sheets>
    <sheet name="План по ХФ" sheetId="1" r:id="rId1"/>
    <sheet name="Критичные задачи " sheetId="2" r:id="rId2"/>
    <sheet name="Лист2" sheetId="3" state="hidden" r:id="rId3"/>
    <sheet name="exportSD" sheetId="4" r:id="rId4"/>
    <sheet name="Лист1" sheetId="5" state="hidden" r:id="rId5"/>
    <sheet name="Релизы" sheetId="6" r:id="rId6"/>
  </sheets>
  <definedNames>
    <definedName name="_xlnm._FilterDatabase" localSheetId="3" hidden="1">exportSD!$A$1:$N$282</definedName>
    <definedName name="_xlnm._FilterDatabase" localSheetId="4" hidden="1">Лист1!$T$1:$T$40</definedName>
    <definedName name="_xlnm._FilterDatabase" localSheetId="0" hidden="1">'План по ХФ'!$A$4:$O$108</definedName>
    <definedName name="_xlnm.Print_Area" localSheetId="0">'План по ХФ'!$A$1:$O$76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1" l="1"/>
  <c r="J39" i="1"/>
  <c r="I39" i="1"/>
  <c r="H39" i="1"/>
  <c r="G39" i="1"/>
  <c r="G32" i="1"/>
  <c r="H32" i="1"/>
  <c r="I32" i="1"/>
  <c r="J32" i="1"/>
  <c r="L32" i="1"/>
  <c r="G33" i="1"/>
  <c r="H33" i="1"/>
  <c r="I33" i="1"/>
  <c r="J33" i="1"/>
  <c r="L33" i="1"/>
  <c r="G34" i="1"/>
  <c r="H34" i="1"/>
  <c r="I34" i="1"/>
  <c r="J34" i="1"/>
  <c r="L34" i="1"/>
  <c r="G35" i="1"/>
  <c r="H35" i="1"/>
  <c r="I35" i="1"/>
  <c r="J35" i="1"/>
  <c r="L35" i="1"/>
  <c r="G36" i="1"/>
  <c r="H36" i="1"/>
  <c r="I36" i="1"/>
  <c r="J36" i="1"/>
  <c r="L36" i="1"/>
  <c r="G37" i="1"/>
  <c r="H37" i="1"/>
  <c r="I37" i="1"/>
  <c r="J37" i="1"/>
  <c r="L37" i="1"/>
  <c r="L31" i="1"/>
  <c r="J31" i="1"/>
  <c r="I31" i="1"/>
  <c r="H31" i="1"/>
  <c r="G31" i="1"/>
  <c r="C16" i="6"/>
  <c r="C17" i="6"/>
  <c r="B17" i="6" s="1"/>
  <c r="A44" i="1" l="1"/>
  <c r="A7" i="1"/>
  <c r="L7" i="1" s="1"/>
  <c r="A8" i="1"/>
  <c r="A9" i="1"/>
  <c r="A10" i="1"/>
  <c r="A11" i="1"/>
  <c r="A46" i="1"/>
  <c r="A12" i="1"/>
  <c r="A13" i="1"/>
  <c r="A14" i="1"/>
  <c r="A15" i="1"/>
  <c r="A16" i="1"/>
  <c r="A17" i="1"/>
  <c r="A18" i="1"/>
  <c r="B51" i="1"/>
  <c r="B10" i="1"/>
  <c r="B11" i="1"/>
  <c r="B46" i="1"/>
  <c r="B52" i="1"/>
  <c r="B12" i="1"/>
  <c r="B14" i="1"/>
  <c r="B15" i="1"/>
  <c r="B40" i="1"/>
  <c r="B42" i="1"/>
  <c r="B18" i="1"/>
  <c r="B50" i="1"/>
  <c r="F15" i="6"/>
  <c r="E14" i="6"/>
  <c r="D14" i="6" s="1"/>
  <c r="D13" i="6"/>
  <c r="B13" i="6"/>
  <c r="C13" i="6" s="1"/>
  <c r="D11" i="6"/>
  <c r="C11" i="6"/>
  <c r="B11" i="6"/>
  <c r="G10" i="6"/>
  <c r="G9" i="6"/>
  <c r="G8" i="6"/>
  <c r="G7" i="6"/>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T4" i="5"/>
  <c r="T3" i="5"/>
  <c r="T2" i="5"/>
  <c r="B15" i="3"/>
  <c r="B14" i="3"/>
  <c r="B13" i="3"/>
  <c r="B12" i="3"/>
  <c r="B11" i="3"/>
  <c r="B10" i="3"/>
  <c r="B9" i="3"/>
  <c r="B8" i="3"/>
  <c r="B7" i="3"/>
  <c r="B6" i="3"/>
  <c r="B5" i="3"/>
  <c r="B4" i="3"/>
  <c r="B3" i="3"/>
  <c r="B2" i="3"/>
  <c r="B1" i="3"/>
  <c r="L5" i="1"/>
  <c r="F18" i="6" l="1"/>
  <c r="L41" i="1" s="1"/>
  <c r="L23" i="1"/>
  <c r="L24" i="1"/>
  <c r="L22" i="1"/>
  <c r="L19" i="1"/>
  <c r="L44" i="1"/>
  <c r="E18" i="6"/>
  <c r="J43" i="1" s="1"/>
  <c r="L43" i="1"/>
  <c r="L42" i="1"/>
  <c r="L8" i="1"/>
  <c r="L6" i="1"/>
  <c r="J40" i="1"/>
  <c r="E15" i="6"/>
  <c r="J16" i="1" s="1"/>
  <c r="L13" i="1"/>
  <c r="L9" i="1"/>
  <c r="L17" i="1"/>
  <c r="J51" i="1"/>
  <c r="L38" i="1"/>
  <c r="L15" i="1"/>
  <c r="L51" i="1"/>
  <c r="I38" i="1"/>
  <c r="L11" i="1"/>
  <c r="L12" i="1"/>
  <c r="L40" i="1"/>
  <c r="J38" i="1"/>
  <c r="L10" i="1"/>
  <c r="L14" i="1"/>
  <c r="L16" i="1"/>
  <c r="J9" i="1"/>
  <c r="J42" i="1"/>
  <c r="L18" i="1"/>
  <c r="D18" i="6"/>
  <c r="I51" i="1" s="1"/>
  <c r="J41" i="1"/>
  <c r="B18" i="6"/>
  <c r="G44" i="1" s="1"/>
  <c r="J6" i="1"/>
  <c r="B14" i="6"/>
  <c r="F19" i="6"/>
  <c r="L50" i="1" s="1"/>
  <c r="J8" i="1" l="1"/>
  <c r="J10" i="1"/>
  <c r="J17" i="1"/>
  <c r="J13" i="1"/>
  <c r="J12" i="1"/>
  <c r="G43" i="1"/>
  <c r="J14" i="1"/>
  <c r="L52" i="1"/>
  <c r="J7" i="1"/>
  <c r="D15" i="6"/>
  <c r="I14" i="1" s="1"/>
  <c r="J18" i="1"/>
  <c r="I15" i="1"/>
  <c r="J22" i="1"/>
  <c r="J23" i="1"/>
  <c r="J24" i="1"/>
  <c r="J19" i="1"/>
  <c r="J15" i="1"/>
  <c r="L46" i="1"/>
  <c r="L20" i="1"/>
  <c r="J11" i="1"/>
  <c r="J44" i="1"/>
  <c r="I44" i="1"/>
  <c r="I43" i="1"/>
  <c r="I19" i="1"/>
  <c r="I22" i="1"/>
  <c r="G40" i="1"/>
  <c r="I40" i="1"/>
  <c r="G51" i="1"/>
  <c r="I18" i="1"/>
  <c r="I12" i="1"/>
  <c r="B15" i="6"/>
  <c r="J5" i="1"/>
  <c r="I42" i="1"/>
  <c r="I8" i="1"/>
  <c r="I17" i="1"/>
  <c r="E19" i="6"/>
  <c r="F20" i="6"/>
  <c r="C18" i="6"/>
  <c r="H44" i="1" s="1"/>
  <c r="G41" i="1"/>
  <c r="C14" i="6"/>
  <c r="I41" i="1"/>
  <c r="I6" i="1"/>
  <c r="I23" i="1" l="1"/>
  <c r="I10" i="1"/>
  <c r="I24" i="1"/>
  <c r="I13" i="1"/>
  <c r="I11" i="1"/>
  <c r="I16" i="1"/>
  <c r="I9" i="1"/>
  <c r="I7" i="1"/>
  <c r="I5" i="1"/>
  <c r="G6" i="1"/>
  <c r="G24" i="1"/>
  <c r="G19" i="1"/>
  <c r="G23" i="1"/>
  <c r="G22" i="1"/>
  <c r="G7" i="1"/>
  <c r="J46" i="1"/>
  <c r="J20" i="1"/>
  <c r="J50" i="1"/>
  <c r="J52" i="1"/>
  <c r="G15" i="1"/>
  <c r="G8" i="1"/>
  <c r="G13" i="1"/>
  <c r="C15" i="6"/>
  <c r="G38" i="1"/>
  <c r="G18" i="1"/>
  <c r="G12" i="1"/>
  <c r="G9" i="1"/>
  <c r="G17" i="1"/>
  <c r="G11" i="1"/>
  <c r="G10" i="1"/>
  <c r="G42" i="1"/>
  <c r="G16" i="1"/>
  <c r="G14" i="1"/>
  <c r="G5" i="1"/>
  <c r="H51" i="1"/>
  <c r="H40" i="1"/>
  <c r="F21" i="6"/>
  <c r="E21" i="6" s="1"/>
  <c r="L53" i="1"/>
  <c r="E20" i="6"/>
  <c r="D19" i="6"/>
  <c r="B19" i="6"/>
  <c r="H5" i="1" l="1"/>
  <c r="H24" i="1"/>
  <c r="H19" i="1"/>
  <c r="H23" i="1"/>
  <c r="H22" i="1"/>
  <c r="H7" i="1"/>
  <c r="G20" i="1"/>
  <c r="G52" i="1"/>
  <c r="G50" i="1"/>
  <c r="H6" i="1"/>
  <c r="I46" i="1"/>
  <c r="I20" i="1"/>
  <c r="I50" i="1"/>
  <c r="I52" i="1"/>
  <c r="C19" i="6"/>
  <c r="G46" i="1"/>
  <c r="H43" i="1"/>
  <c r="H15" i="1"/>
  <c r="H10" i="1"/>
  <c r="H13" i="1"/>
  <c r="H11" i="1"/>
  <c r="H8" i="1"/>
  <c r="H42" i="1"/>
  <c r="H17" i="1"/>
  <c r="H38" i="1"/>
  <c r="H16" i="1"/>
  <c r="H12" i="1"/>
  <c r="H14" i="1"/>
  <c r="H18" i="1"/>
  <c r="H9" i="1"/>
  <c r="H41" i="1"/>
  <c r="B20" i="6"/>
  <c r="J53" i="1"/>
  <c r="D20" i="6"/>
  <c r="I53" i="1" s="1"/>
  <c r="D21" i="6"/>
  <c r="B21" i="6"/>
  <c r="C21" i="6" s="1"/>
  <c r="H46" i="1" l="1"/>
  <c r="H20" i="1"/>
  <c r="H50" i="1"/>
  <c r="H52" i="1"/>
  <c r="C20" i="6"/>
  <c r="H53" i="1" s="1"/>
  <c r="G53" i="1"/>
</calcChain>
</file>

<file path=xl/sharedStrings.xml><?xml version="1.0" encoding="utf-8"?>
<sst xmlns="http://schemas.openxmlformats.org/spreadsheetml/2006/main" count="4721" uniqueCount="1306">
  <si>
    <t> </t>
  </si>
  <si>
    <r>
      <rPr>
        <b/>
        <sz val="20"/>
        <rFont val="Times New Roman"/>
      </rPr>
      <t xml:space="preserve">ПЛАН
 </t>
    </r>
    <r>
      <rPr>
        <sz val="20"/>
        <rFont val="Times New Roman"/>
      </rPr>
      <t> по установке релизов и хотфиксов по устранению замечаний из Перечня ошибок</t>
    </r>
  </si>
  <si>
    <t>Номер релиза</t>
  </si>
  <si>
    <t>Замечание/Содержание</t>
  </si>
  <si>
    <t>Номер инцидента</t>
  </si>
  <si>
    <t>Категория замечания (Гарантия/Развитие//Инциденты/Дополнительные/Технические)</t>
  </si>
  <si>
    <t>Дата доработки</t>
  </si>
  <si>
    <t>Дата завершения внутреннего тестирования</t>
  </si>
  <si>
    <t>Дата передачи для установки</t>
  </si>
  <si>
    <t>Дата планируемой установки
(ЕКБ)</t>
  </si>
  <si>
    <t>Дата фактической установки
(ЕКБ)</t>
  </si>
  <si>
    <t>Дата планируемой установки
(МСК)</t>
  </si>
  <si>
    <t>Дата фактической установки
(МСК)</t>
  </si>
  <si>
    <t>Дата проверки на площадке МО (РТК+МО)</t>
  </si>
  <si>
    <t>1.11.3</t>
  </si>
  <si>
    <t>Гарантия</t>
  </si>
  <si>
    <t>При возникновении ошибки, отображаемое время ошибки указано по Гринвичу</t>
  </si>
  <si>
    <t>INC-1098</t>
  </si>
  <si>
    <t>Инциденты</t>
  </si>
  <si>
    <t>INC-1064</t>
  </si>
  <si>
    <t>INC-1065</t>
  </si>
  <si>
    <t>INC-1066</t>
  </si>
  <si>
    <t>Дополнительные</t>
  </si>
  <si>
    <t>Б/Н</t>
  </si>
  <si>
    <t>1.11.4</t>
  </si>
  <si>
    <t>INC-1695</t>
  </si>
  <si>
    <t>ERVU-13859</t>
  </si>
  <si>
    <t>1.11.5</t>
  </si>
  <si>
    <t>1.12.0</t>
  </si>
  <si>
    <t>1.12.1</t>
  </si>
  <si>
    <t>INC-1063</t>
  </si>
  <si>
    <t>INC-1099</t>
  </si>
  <si>
    <t>INC-1339</t>
  </si>
  <si>
    <t>ERVU-13655</t>
  </si>
  <si>
    <t>INC-1670</t>
  </si>
  <si>
    <t>1.12.2</t>
  </si>
  <si>
    <t>В журнале ошибок загрузки записей в ГИС ЕРВУ в столбце статус при описании ошибок используется техническое описание на английском языке</t>
  </si>
  <si>
    <t>INC-1106</t>
  </si>
  <si>
    <t>ERVU-13315</t>
  </si>
  <si>
    <t>INC-1105</t>
  </si>
  <si>
    <t>INC-1144</t>
  </si>
  <si>
    <t>ERVU-13480</t>
  </si>
  <si>
    <t>INC-1400</t>
  </si>
  <si>
    <t>ERVU-13782</t>
  </si>
  <si>
    <t>INC-1927</t>
  </si>
  <si>
    <t>INC-1693</t>
  </si>
  <si>
    <t>INC-2444</t>
  </si>
  <si>
    <t>1.12.2.1</t>
  </si>
  <si>
    <t>INC-1783</t>
  </si>
  <si>
    <t>1.12.3</t>
  </si>
  <si>
    <t>В базе ervu_journal обнаруживаются частые deadlock со стороны update запросов. Просьба отследить логику этих запросов и распределить или же перестроить их так, чтобы они не мешали друг другу. Информация о запросах в прикрепленном файле</t>
  </si>
  <si>
    <t>INC-1694</t>
  </si>
  <si>
    <t>ERVU-14140</t>
  </si>
  <si>
    <t>1.12.4</t>
  </si>
  <si>
    <t>INC-1271</t>
  </si>
  <si>
    <t>ERVU-14654</t>
  </si>
  <si>
    <t>ГИС ЕРВУ рекомендуется осуществлять автоматическое закрытие инцидентов при поступлении от ФНС в едином файле статуса решения инцидентов и данных по актуализации карточки гражданина, переданных посредством федеральной государственной информационной системы «Единая система межведомственного электронного взаимодействия» (далее – СМЭВ).</t>
  </si>
  <si>
    <t>1.12.5</t>
  </si>
  <si>
    <t>В ГИС ЕРВУ рекомендуется реализовать автоматизированную актуализацию справочника ФИАС</t>
  </si>
  <si>
    <t>Вне релиза</t>
  </si>
  <si>
    <t>INC-1279</t>
  </si>
  <si>
    <t>ERVU-13579</t>
  </si>
  <si>
    <t>INC-1403</t>
  </si>
  <si>
    <t>ERVU-13801</t>
  </si>
  <si>
    <t>INC-1879</t>
  </si>
  <si>
    <t>INC-2144</t>
  </si>
  <si>
    <t>INC-1240</t>
  </si>
  <si>
    <t>INC-1673</t>
  </si>
  <si>
    <t>ERVU-13840</t>
  </si>
  <si>
    <t>INC-1784</t>
  </si>
  <si>
    <t>ERVU-14138</t>
  </si>
  <si>
    <t>Данные в отчете формируются с задержкой 3-4 часа</t>
  </si>
  <si>
    <t>INC-2347</t>
  </si>
  <si>
    <t>ERVU-14289</t>
  </si>
  <si>
    <t>INC-2241</t>
  </si>
  <si>
    <t>INC-2260</t>
  </si>
  <si>
    <t>Ошибка в процессе подписания: не найден документ на подпись для военкомата пользователя</t>
  </si>
  <si>
    <t>INC-1242</t>
  </si>
  <si>
    <t>INC-2445</t>
  </si>
  <si>
    <t>ERVU-14857</t>
  </si>
  <si>
    <t>INC-2489</t>
  </si>
  <si>
    <t>ERVU-14586</t>
  </si>
  <si>
    <t>INC-2659</t>
  </si>
  <si>
    <t>ERVU-14543</t>
  </si>
  <si>
    <t>INC-2017</t>
  </si>
  <si>
    <t>1.12.6</t>
  </si>
  <si>
    <t>Реализовать в ГИС ЕРВУ функционал проверки подписи сведений, передаваемых от юридических лиц через ЛК РП, УКЭП руководителем организации.</t>
  </si>
  <si>
    <t>В ГИС ЕРВУ рекомендуется провести модернизацию Информационно-аналитической панели системы ГИС ЕРВУ с целью обеспечения формирования списков граждан по отдельным параметрам, отображаемым на панели.</t>
  </si>
  <si>
    <t>1.12.8</t>
  </si>
  <si>
    <t>В ГИС ЕРВУ рекомендуется реализовать расширенный поиск</t>
  </si>
  <si>
    <t>Невозможно внести изменения в карточку гражданина</t>
  </si>
  <si>
    <t>INC-3637</t>
  </si>
  <si>
    <t>Временные меры второй волны введены до установленных законом сроков, отсутствует возможность работы с повесткой</t>
  </si>
  <si>
    <t>INC-3528</t>
  </si>
  <si>
    <t>ERVU-14787</t>
  </si>
  <si>
    <t>Не отображается информационное сообщение «Максимальное допустимое количество записей в выгрузке -не более 600 000</t>
  </si>
  <si>
    <t>INC-3461</t>
  </si>
  <si>
    <t>ERVU-14757</t>
  </si>
  <si>
    <t>Система вручную закрыла инцидент</t>
  </si>
  <si>
    <t>INC-3457</t>
  </si>
  <si>
    <t>ERVU-14762</t>
  </si>
  <si>
    <t>INC-3296</t>
  </si>
  <si>
    <t>ERVU-14780</t>
  </si>
  <si>
    <t>INC-3255</t>
  </si>
  <si>
    <t>ERVU-14744</t>
  </si>
  <si>
    <t>INC-3254</t>
  </si>
  <si>
    <t>ERVU-14796</t>
  </si>
  <si>
    <t>INC-3239</t>
  </si>
  <si>
    <t>ERVU-14713</t>
  </si>
  <si>
    <t>Согласование постановки</t>
  </si>
  <si>
    <t>Не формируется автоматический запрос личного дела из целевого военкомата.</t>
  </si>
  <si>
    <t>INC-3212</t>
  </si>
  <si>
    <t>ERVU-14798</t>
  </si>
  <si>
    <t>В сведении о семье отображается бывший супруг, в то время, когда он является действующим</t>
  </si>
  <si>
    <t>INC-3155</t>
  </si>
  <si>
    <t>ERVU-14687</t>
  </si>
  <si>
    <t>INC-3007</t>
  </si>
  <si>
    <t>INC-2981</t>
  </si>
  <si>
    <t>ERVU-14645</t>
  </si>
  <si>
    <t>INC-2979</t>
  </si>
  <si>
    <t>ERVU-14637</t>
  </si>
  <si>
    <t>INC-2902</t>
  </si>
  <si>
    <t>ERVU-14597, ERVU-14598</t>
  </si>
  <si>
    <t>INC-2900</t>
  </si>
  <si>
    <t>ERVU-14641</t>
  </si>
  <si>
    <t>INC-2898</t>
  </si>
  <si>
    <t>ERVU-13903</t>
  </si>
  <si>
    <t>INC-2841</t>
  </si>
  <si>
    <t>ERVU-14578</t>
  </si>
  <si>
    <t>INC-2830</t>
  </si>
  <si>
    <t>ERVU-14577</t>
  </si>
  <si>
    <t>INC-2796</t>
  </si>
  <si>
    <t>ERVU-14531</t>
  </si>
  <si>
    <t>INC-2774</t>
  </si>
  <si>
    <t>ERVU-14514</t>
  </si>
  <si>
    <t>INC-2771</t>
  </si>
  <si>
    <t>ERVU-14610</t>
  </si>
  <si>
    <t>В разделе "заявления" отражаются заявления только одного подчиненного муниципального ВК</t>
  </si>
  <si>
    <t>INC-2549</t>
  </si>
  <si>
    <t>ERVU-14554</t>
  </si>
  <si>
    <t>INC-2311</t>
  </si>
  <si>
    <t>INC-1823</t>
  </si>
  <si>
    <t>ERVU-14534</t>
  </si>
  <si>
    <t>Расхождение данных в отчетах по уведомлению граждан и по отчету по результатам конвертации</t>
  </si>
  <si>
    <t>INC-1115</t>
  </si>
  <si>
    <t>INC-1880</t>
  </si>
  <si>
    <t>ERVU-14050</t>
  </si>
  <si>
    <t>INC-2005</t>
  </si>
  <si>
    <t>ERVU-14265</t>
  </si>
  <si>
    <t>Ошибка "Выбран выходной день" и не дает сформировать повестку, хотя в системе он указан как рабочий день.</t>
  </si>
  <si>
    <t>INC-3649</t>
  </si>
  <si>
    <t>Не отображается информация на вкладках: "Результат отправки пакетов документов в ЕРН" и "Результат обработки документов ВУ в ЕРН"</t>
  </si>
  <si>
    <t>INC-3661</t>
  </si>
  <si>
    <t>В.Г. Королев</t>
  </si>
  <si>
    <t>№</t>
  </si>
  <si>
    <t>Проблема</t>
  </si>
  <si>
    <t>Причина</t>
  </si>
  <si>
    <t>Плановая дата устранения</t>
  </si>
  <si>
    <t>Релиз</t>
  </si>
  <si>
    <t>Дата вывода</t>
  </si>
  <si>
    <t>Комментарий</t>
  </si>
  <si>
    <t>INC-3932</t>
  </si>
  <si>
    <t>Выявлена, массовая неконтролируемая и нелогируемая блокировка учётных записей сотрудников ВК.</t>
  </si>
  <si>
    <t>Так как,  не было попыток входа в систему более 45 дней, система автоматически заблокировала пользователя.
Ручная разблокировка не сбрасывает счётчик последнего входа в систему.</t>
  </si>
  <si>
    <t>Можно решить организационно</t>
  </si>
  <si>
    <t>INC-3779</t>
  </si>
  <si>
    <t>Выявлено некорректное отображение информации о наличии данных из заявлений поступивших в ЕРВУ. Заявления поступили в Систсему, но  в разделе "Заявления", отображается информация, что данные в ЕРВУ не поступили. </t>
  </si>
  <si>
    <t>Авария с топиком ervu.process.application.init вызвала ряд проблем, в настоящий момент они в проработке</t>
  </si>
  <si>
    <t>Хотфикс</t>
  </si>
  <si>
    <t>предварительно 03.10.2025</t>
  </si>
  <si>
    <t>Согласование справки после статуса 29.09</t>
  </si>
  <si>
    <t>INC-3768</t>
  </si>
  <si>
    <t xml:space="preserve">Выявлено, во вкладке «Сведения из ЕРВУ» отображается информация «Сведения по гражданину в ЕРВУ отсутствуют». 
При поиске гражданина  карточка гражданина отображается в разделе «Состоящие на учете».
</t>
  </si>
  <si>
    <t>Возникшая проблема связана с отсутствием прав на косюмер ervu.process.application.init у сервиса ervu-application-gateway
Это привело к тому, что при поступлении заявления не было найдено данных гражданина в ЕРВУ и определен такой сценарий</t>
  </si>
  <si>
    <t>Выявлено, при открытии карточки гражданина в «Сведения о семье» в случае если, гражданин состоит в браке, то в «Родственная связь»  отображается «Бывший супруг(а)».</t>
  </si>
  <si>
    <t>Проблема вызвана расхождением между документацией к ВС и xsd-схемой ВС в части перечня возможных родственных отношений между супругами.</t>
  </si>
  <si>
    <t>Требуется актуализация от ФНС</t>
  </si>
  <si>
    <t>Выявлено, на дашборде во вкладке «Поиск граждан в реестре», некорректно отображаются данные  </t>
  </si>
  <si>
    <t>Выявлено, что в процессе копирования данных о рекрутах произошла нагрузка и лаги в репликах исходных баз: ervu_person_registry и ervu_subpoena_registry. По этой причине копирование данных было прервано досрочно, что привело к тому, что данные по рекрутам военкоматов скопировались не полностью, а только частично. Таким образом, поиск граждан в Реестре отрабатывает не на всех уровнях из-за отсутствия полных данных.</t>
  </si>
  <si>
    <t>1.12.3.2</t>
  </si>
  <si>
    <t>На выписку повесток не влияет</t>
  </si>
  <si>
    <t>Выявлено, в «Отчет по пользователям работающим в системе»,  отсутствуют наименования военного комиссариата.</t>
  </si>
  <si>
    <t>В справочнике базы данных, которая формирует отчёт, отсутствовали сокращённые наименования ВК, используемые отчётом, а также некорректно передавались роли пользователя, работающего в системе. В новой версии отчёта, находящейся в разработке, таких проблем нет</t>
  </si>
  <si>
    <t>Выявлено, некорректное отображение данных в "Отчет по плану конвертации",  раздел "Решения".</t>
  </si>
  <si>
    <t>сервис ervu-person-registry не вычитал сообщение в топике ervu.decision.created или ervu.system.document.created
 решения в базе данных ervu_decision_document у граждан присутствуют, но отсутствуют в базе данных ervu-person-registry, что делает процесс подписания невозможным.</t>
  </si>
  <si>
    <t>Закрыт</t>
  </si>
  <si>
    <t>Выявлено, некорректное отображения данных при подписании. Подписание рекрута завершается успешно,  при просмотре файла xml подписанного документа через карточку гражданина в файле указаны данные другого человека. </t>
  </si>
  <si>
    <t>При запуске процесса через kafka из другого процесса отбирался такой же заголовок, из которого workflow читает запрошенный идентификатор для старта процесса.
В этот заголовок workflow укладывает трэйс процесса, из которого происходит вызов и, в результате, это приводит к тому, что в системе появилось множество запущенных с одним и тем же идентификатором процессов.
Это привело к коллизиям при пакетном подписании. Документы первого подписанного экземпляра прикреплялся ко всей пачке на подписание.</t>
  </si>
  <si>
    <t>?</t>
  </si>
  <si>
    <t>Для повесток не критично. Делаем запрос  и далее план устранения на 4-5 дней с проверкой на стенде (что кривая ссылка влияет)</t>
  </si>
  <si>
    <t>Выявлено, дублирование информации по рекруту в  разделах: "Пакетное подписание"  и в разделе "Состоящие на учете"</t>
  </si>
  <si>
    <r>
      <rPr>
        <sz val="11"/>
        <rFont val="Calibri"/>
      </rPr>
      <t>Сервис ervu-person-registry не вычитал сообщение в топике ervu.decision.updated или ervu.system.document.updated
В результате есть расхождения, при котором в ПР system_document_dto решение в статусе «formed» (сформирован), а в ervu_decision_document решени</t>
    </r>
    <r>
      <rPr>
        <sz val="11"/>
        <rFont val="Calibri"/>
      </rPr>
      <t xml:space="preserve">е в статусе «signed» (подписан).
</t>
    </r>
    <r>
      <rPr>
        <b/>
        <sz val="11"/>
        <rFont val="Calibri"/>
      </rPr>
      <t>После релиза 1.12.1 ожидает проведения пакетного подписание всех проблемных решений.</t>
    </r>
  </si>
  <si>
    <t>Проверить скриптом и предположительно закрыть </t>
  </si>
  <si>
    <t>Выявлено, в разделе  "Задание на конвертацию" не формируется  решение по внесению сведений в ЕРВУ.</t>
  </si>
  <si>
    <t>Запись в БД ervu_person_registry на ходится в 12 статусе (Требуется подтверждение)
Поле блокировки convertation_reserved_date_time заполнено и флаг запущенного процесса registrationDecisionInProgress = true, что исключает отображение активного чек-бокса или кнопки подтвердить из карточки
Данные о запущенном процессе записаны в system_info -&gt; 'processExecutionInfo', что исключает такую запись из выборки для кнопки "Исправить" в разделе "Настройки системы" → "Настройки процесса конвертации"
Решение не сформировано (по данным из ervu_person_registry и ervu_decision_document_service), в пакетном подписании такая запись не отображается</t>
  </si>
  <si>
    <t>На повестки влияет. Требуется анализ. Разбираемся сколько таких людей</t>
  </si>
  <si>
    <t>Выявлено, некорректная работа функционал "Электронные заявки"</t>
  </si>
  <si>
    <t>Расхождения в отчетах связаны с проблемой формирования уведомлений.
Причины:
1. штатный механизм - в ВК отключено формирование уведомлений
2. проблема с обработкой лагов топика кафки при потере соединения с базой данных</t>
  </si>
  <si>
    <t>Есть в плане</t>
  </si>
  <si>
    <t>Дата создания</t>
  </si>
  <si>
    <t>Приоритет</t>
  </si>
  <si>
    <t>Название</t>
  </si>
  <si>
    <t>Тип объекта</t>
  </si>
  <si>
    <t>Тема</t>
  </si>
  <si>
    <t>Статус</t>
  </si>
  <si>
    <t>Подстатус</t>
  </si>
  <si>
    <t>Описание</t>
  </si>
  <si>
    <t>Номер заявки в jira</t>
  </si>
  <si>
    <t>Статус в Jira</t>
  </si>
  <si>
    <t>Номер релиза/фикса</t>
  </si>
  <si>
    <t>Ответственный</t>
  </si>
  <si>
    <t>Ответственный от команды разработки</t>
  </si>
  <si>
    <t>Ответственный бизнес-аналитик</t>
  </si>
  <si>
    <t>Дата вывода в production</t>
  </si>
  <si>
    <t>INC-3833</t>
  </si>
  <si>
    <t>(1) Критический</t>
  </si>
  <si>
    <t>INC-1196</t>
  </si>
  <si>
    <t>Авария. ЕРВУ</t>
  </si>
  <si>
    <t>Проблема с производительностью ЕРВУ</t>
  </si>
  <si>
    <t>100% утилизация ЦПУ на p00agndadb02 Есть гипотеза (14.07.2025 13:36), что проблема связана с долгими запросами (во вложении) — нужно проанализировать, предложить решения. Связанная задача — INC-1210</t>
  </si>
  <si>
    <t>ЕРВУ-Супервайзеры</t>
  </si>
  <si>
    <t>Инцидент. ЕРВУ</t>
  </si>
  <si>
    <t>Ошибка ручной выгрузки данных</t>
  </si>
  <si>
    <t>Заявитель Кручинин В.С. При формировании ручной выгрузки данных Система выгружает больше запланированного количества файлов. В пуше информирования — 572 из 130. Изначально чанки были по 5Мб, сейчас по 300-500 кб. Шаги повторения: Внешний обмен; Ручная выгрузка данных; Сформировать новый файл для выгрузки (15.07.2025 22:07); Полная выгрузка (с 10.07) — 130 файлов, в одном файле +/- 5000 записей; 16.07.2025 03:20 — сформировано 590 из 130.</t>
  </si>
  <si>
    <t>Диспетчеры</t>
  </si>
  <si>
    <t>В ВК Нерчинского района Забайкальского края, г. Нерчинск возникла ошибка при подписании гражданина — "Ошибка в процессе подписания: не найден документ на подпись для военкомата пользователя". Принтскрин и har-лог при возникновении ошибки прикладываем.</t>
  </si>
  <si>
    <t>б/р</t>
  </si>
  <si>
    <t>Не формируется решение</t>
  </si>
  <si>
    <t>В работе</t>
  </si>
  <si>
    <t>Направлено на постановку задачи</t>
  </si>
  <si>
    <t>Инициатор: Шуреков В нескольких ВК в разделе ЕРВУ "Задание на конвертацию" у сотрудников ВК по воинскому учету не могут сформировать решение по внесению сведений в ГИС ЕРВУ. Неактивен чек-бокс в списке раздела заданий на конвертацию. В карточке гражданина, так же нет кнопки сформировать решение. Из консоли разработчика скриншот приложен, гражданин находиться в процессе конвертации.</t>
  </si>
  <si>
    <t>Янтилина Мария Батыровна/ЕРВУ-L3 Отдел бизнес-анализа</t>
  </si>
  <si>
    <t>Ванчинова Алина Алексеевна</t>
  </si>
  <si>
    <t>INC-3693</t>
  </si>
  <si>
    <t>INC-1380</t>
  </si>
  <si>
    <t>Система очень медленно работает — авария</t>
  </si>
  <si>
    <t>⏳ СУЩЕСТВЕННЫЕ ЗАМЕДЛЕНИЯ ⏳ Система очень медленно работает. Конвертация не проходит.</t>
  </si>
  <si>
    <t>Иванов Роман Юрьевич/ЕРВУ-Супервайзеры</t>
  </si>
  <si>
    <t>Соловьёв Роман Александрович</t>
  </si>
  <si>
    <t>INC-1498</t>
  </si>
  <si>
    <t>Утилизация ЦПУ p00omnidb02 99%</t>
  </si>
  <si>
    <t>Утилизация ЦПУ p00omnidb02 99% Kafka Consumer lag Consumer lag по то пикам 2.5 Mil Consumer lag по топикам при вкл/выкл СМЭВ 160K</t>
  </si>
  <si>
    <t>Максимова Зулейха Азатовна</t>
  </si>
  <si>
    <t>INC-1531</t>
  </si>
  <si>
    <t>!!! АВАРИЯ  Не проходит подписание  у военкоматов.</t>
  </si>
  <si>
    <t>Не проходит подписание у военкоматов. Пакетное подписание отрабатывает, галочки проставляются, но рекруты не переходят в другой раздел и отчетах тоже не отображается что они подписаны, ошибок никаких нет. Военные выгрузили отчет, динамики нет никакой, в 261 военкомате не работает подписание за последний час.</t>
  </si>
  <si>
    <t>INC-1565</t>
  </si>
  <si>
    <t>Ошибка процесса подписания (неограниченное количество подписаний)</t>
  </si>
  <si>
    <t>При попытке подписания рекрута подписание завершается успешно, однако рекрут не пропадает из пакетного подписания и не появляется в состоящих на воинском учете. При этом подписание данного рекрута можно повторять неограниченное количество раз с таким же результатом. Скриншоты в приложении</t>
  </si>
  <si>
    <t>ERVU-13837</t>
  </si>
  <si>
    <t>Выведено в production</t>
  </si>
  <si>
    <t>INC-1639</t>
  </si>
  <si>
    <t>В системе не формируются решения о включении сведений в реестр, а так же не подписываются эти решения.</t>
  </si>
  <si>
    <t>Абетов Алексей Суликович/ЕРВУ-Инженер по СУБД</t>
  </si>
  <si>
    <t>АВАРИЯ! Не формируется отчеты связанные с конвертацией</t>
  </si>
  <si>
    <t>Не формируется отчеты связанные с конвертацией 1. Не формируется отчет по плану конвертации 2. По результатам конвертации 3. Сводный отчет по плану конвертации</t>
  </si>
  <si>
    <t>В анализе у разработки</t>
  </si>
  <si>
    <t>Воронин Андрей Сергеевич</t>
  </si>
  <si>
    <t>INC-1815</t>
  </si>
  <si>
    <t>Проблемы с доступностью канала МежЦод</t>
  </si>
  <si>
    <t>ЕРВУ-Инженер по серверному оборудованию и СХД</t>
  </si>
  <si>
    <t>Бондарева Светлана Сергеевна</t>
  </si>
  <si>
    <t>INC-1821</t>
  </si>
  <si>
    <t>Ошибка в процессе подписания: отсутствует ссылка на файл подписи</t>
  </si>
  <si>
    <t>В разделе пакетное подписание, в подразделе решения (роль — военный комиссар), при нажатии на кнопку подписать в сплывающем окне Система выдаёт ошибку: "Ошибка в процессе подписания, отсутствует ссылка на файл подписи". Проблема массовая. Ранее фиксировалась в тикете 1219.</t>
  </si>
  <si>
    <t>ERVU-13495</t>
  </si>
  <si>
    <t>INC-1833</t>
  </si>
  <si>
    <t>Ошибки авторизации</t>
  </si>
  <si>
    <t>Не происходит авторизации сервисов</t>
  </si>
  <si>
    <t>Рекрут находится в двух разделах</t>
  </si>
  <si>
    <t>Выполняется тестирование решения</t>
  </si>
  <si>
    <t>Бурмистров Рекрута подписали 04.08.25. На момент 06.08.25 данный рекрут находится в двух разделах: "Пакетное подписание" в подразделе "Решения" и в разделе "Состоящие на учете". Статус у рекрута состоит на учете. ID ЕРН 258657885364.</t>
  </si>
  <si>
    <t>ЕРВУ-L3  Управление контроля качества</t>
  </si>
  <si>
    <t>Не совпадение данных рекрута</t>
  </si>
  <si>
    <t>Выполняется разработка</t>
  </si>
  <si>
    <t>Подписание рекрута завершается успешно, однако при просмотре файла подписанного документа (xml) через карточку гражданина в файле указаны данные другого человека. Случай не единственный</t>
  </si>
  <si>
    <t>Ванчинова Алина Алексеевна/ЕРВУ-L3 Реестр воинского учета</t>
  </si>
  <si>
    <t>INC-1922</t>
  </si>
  <si>
    <t>ЕРВУ перестала работать</t>
  </si>
  <si>
    <t>Авария. В 14:30 ЕРВУ перестала работать. Причина — устранение лага, с запуском отставания репликации данных. Запустили репликацию — в течение 15 минут ожидаем восстановление Системы.</t>
  </si>
  <si>
    <t>Сагаипов Мансур Хозаевич/Вторая линия поддержки</t>
  </si>
  <si>
    <t>Хайруллин Булат Икрамович</t>
  </si>
  <si>
    <t>INC-1925</t>
  </si>
  <si>
    <t>Проблема сетевого соединения</t>
  </si>
  <si>
    <t>⏳ СУЩЕСТВЕННЫЕ ЗАМЕДЛЕНИЯ ⏳ Проблема сетевого соединения. Проблема стабильно воспроизводится при выполнении заданий на конвертацию. Отчёты формируются.</t>
  </si>
  <si>
    <t>Паринов Алексей Вячеславович/Вторая линия поддержки</t>
  </si>
  <si>
    <t>Куделин Илья Александрович</t>
  </si>
  <si>
    <t>INC-1964</t>
  </si>
  <si>
    <t>Ошибка при работе в системе</t>
  </si>
  <si>
    <t>В 12-50 зафиксирована ошибка сетевого подключения Предположение, что отвалилась сервис person-registry</t>
  </si>
  <si>
    <t>Сагаипов Мансур Хозаевич/ЕРВУ-Инженер по СУБД</t>
  </si>
  <si>
    <t>Слюсарев Александр Геннадиевич</t>
  </si>
  <si>
    <t>Некорректное отображение данных в разделе "Решения"</t>
  </si>
  <si>
    <t>Рославцев В "отчете по плану конвертации" в столбце "на подписании находится 600 человек, а во вкладке "Пакетное подписание" в подразделе "Решения" людей нет.</t>
  </si>
  <si>
    <t>INC-2041</t>
  </si>
  <si>
    <t>СУЩЕСТВЕННЫЕ ЗАМЕДЛЕНИЯ</t>
  </si>
  <si>
    <t>Система практически не работает. Принимаем меры по устранению</t>
  </si>
  <si>
    <t>Янтилина Мария Батыровна</t>
  </si>
  <si>
    <t>INC-2177</t>
  </si>
  <si>
    <t>Ошибка при подключении 502</t>
  </si>
  <si>
    <t>INC-2203</t>
  </si>
  <si>
    <t>Работа в ЕРВУ нарушена</t>
  </si>
  <si>
    <t>⏳ СУЩЕСТВЕННЫЕ ЗАМЕДЛЕНИЯ ⏳ Работа в ЕРВУ нарушена высоким ростом лага. Заводим заявку на проведение срочных работ по восстановлению соединения сервиса workflow для соединения с БД.</t>
  </si>
  <si>
    <t>Данные в отчете формируются с задержкой 3-4 часа. Военкоматы: ВК Городецкого муниципального округа и городского округа Сокольский Нижегородской области ВК Нижегородской области. Роль: Специалист по воинскому учету.</t>
  </si>
  <si>
    <t>Передано в разработку</t>
  </si>
  <si>
    <t>INC-2687</t>
  </si>
  <si>
    <t>Не формируется ряд отчётов</t>
  </si>
  <si>
    <t>Не формируются отчёты на МСК: Отчёт по плану конвертации записей в ЕРВУ (если не выбран конкретный ВК) Отчёт по результатам конвертации Сводный отчёт по результатам конвертации Сводный отчёт по постановке на учёт (за период) Дополнительные детали — https://cloud.rt-sk.ru/index.php/apps/files/files/661448?dir=/%D0%97%D0%B0%D0%B4%D0%B0%D1%87%D0%B8%20SD/2687</t>
  </si>
  <si>
    <t>Васянькин Алексей Евгеньевич/ЕРВУ-L3 Реестр повесток</t>
  </si>
  <si>
    <t>INC-2784</t>
  </si>
  <si>
    <t>Нет возможности обработать заявление.</t>
  </si>
  <si>
    <t>ВК городского округа город Волжский Волгоградской области, г. Волжский. ВК Тракторозаводского и Ленинского районов города Челябинск Челябинской области, г. Челябинск Нет возможности обработать заявление, т.к. отсутствуют возможности добавить ответственного, отклонить, подтвердить, редактировать и т.п. Проблема является массовой появилась после обновления 1.12.1</t>
  </si>
  <si>
    <t>ERVU-14589</t>
  </si>
  <si>
    <t>INC-3050</t>
  </si>
  <si>
    <t>Проблема с выгрузкой из ГИС ЕРВУ для ЕРН</t>
  </si>
  <si>
    <t>Было — 13 млн. На текущий момент цифра не поменялась. Не приходят пуш уведомления, и отражается ошибка 401. Последняя успешная выгрузка была 07.09 в 00:45. Стоит автоскейлинг. Перезагрузка person-registry была 07.09 в 06 утра (28 часов назад). Есть предположение, что сервис сам пересобрался по автоскейлингу.</t>
  </si>
  <si>
    <t>INC-3070</t>
  </si>
  <si>
    <t>Кнопка запросить личное дело неактивна</t>
  </si>
  <si>
    <t>Ведение учета Проконсультировали пользователя. Были очищены кеш, куки, выполнена переавторизация. В окне «Запрос личного дела» кнопка «Запросить» осталась неактивна.</t>
  </si>
  <si>
    <t>ERVU-14621</t>
  </si>
  <si>
    <t>INC-3084</t>
  </si>
  <si>
    <t>Система не принимает заявления</t>
  </si>
  <si>
    <t>При отправке заявления в ГИС ЕРВУ из ЕПГУ, заявление в ЕРВУ не поступает. Последнее успешное полученное заявление в ЕРВУ датировано 28.08.2025 00:00 При тестировании службой эксплуатации выявили повторение проблемы: 1) в ЕПГУ статус "Заявление отправлено в ведомство"; 2) в ЕРВУ заявление не поступило. Принтскрины статусов из ЕПГУ прикладываем. Просим сообщить если нужны дополнительные логи или действия. HAR-лог приложить не можем, так как проблема не связана непосредственно с ГИС ЕРВУ.</t>
  </si>
  <si>
    <t>Зарипов Эмиль Ильгизарович</t>
  </si>
  <si>
    <t>СИСТЕМОЙ было отказано в предоставлении услуги</t>
  </si>
  <si>
    <t>При обработке заявления № 6134849810 сотрудником ВК Некрасовского района Ярославской области под ролью "специалист по обработке заявлений" после назначения ответственного и регистрации заявления, СИСТЕМОЙ было отказано в предоставлении услуги. Во вкладке "Сведения из ЕРВУ" указано, что Сведения по гражданину в ЕРВУ отсутствуют, хотя по данным СНИЛС и паспортным данным гражданина можно найти в состоящих на учете («Ведение учета» -- «Состоящие на учете»)</t>
  </si>
  <si>
    <t>(2) Высокий</t>
  </si>
  <si>
    <t>В разделе «Внешний обмен» подраздел «Журнал загрузки записей» не отображается счетчик количества записей.</t>
  </si>
  <si>
    <t>Волкова Алиса Валерьевна/Диспетчеры L3</t>
  </si>
  <si>
    <t>Расхождение данных в отчетах по уведомлению граждан и по отчету по результатам конвертации. Сводный отчет по уведомлению граждан (ЛК ЕПГУ): Смотрим цифры по "Уведомление о внесении сведений в Реестр воинского учёта" 1.Роль: Сотрудник ГОМУ 2. Период формирования отчета: 08.06.2025-08.07.2025 3. Время формирования отчета: 08.07.2025 16-05 Графа 4 «Сформировано» - 96 025 Время формирования отчета: 08.07.2025 16-28 Графа 4 «Сформировано» - 101 548 Отчет по результатам конвертации Сейчас на проде только одно уведомление формируется Это уведомление о включении в реестр 1. Роль: Сотрудник ГОМУ 2. Период формирования от чета:08.06.2025-08.07.2025 3. Время формирования отчета: 08.07.2025 16-21 4. Графа 8 «За установленный период отчета. Подтверждено»» - 65 348</t>
  </si>
  <si>
    <t>Гражданин должен сняться статус призыва</t>
  </si>
  <si>
    <t>Выявлено, что есть карточки гражданина, которые имеют статус «Наличие права на отсрочку от призыва на военную службу». Согласно №53-ФЗ от 28.03.1998 г. граждане, имеющие двух и более детей имеют право на отсрочку от призыва на военную службу до 30 лет. При достижении данного возраста, гражданин освобождается от призыва. Соответственно статус в ГИС ЕРВУ должен быть снят. Реальная карточка гражданина, имеющего данный статус: ИД ЕРН 282166745339, 1995 г.р., поставлен на ВУ 13.03.2025 Имеющий право на отсрочку от призыва в период с 05.07.2025 по 27.08.2042 г. У рекрута 3 ребенка Данный гражданин должен сняться на отсрочку от призыва.</t>
  </si>
  <si>
    <t>ЕРВУ-Инженер по прикладному ПО и тестированию</t>
  </si>
  <si>
    <t>Не работает функционал в ГИС ЕРВУ - Электронные заявки</t>
  </si>
  <si>
    <t>Нарушен функционал в ГИС ЕРВУ - Электронные заявки. При согласовании карточка переходит в статус исполнено, но при этом заявка не отрабатывается (роль не назначается, пароль не сбрасывается, УЗ не создается) и в определённый период времени переходит обратно в статус согласовано. механизм подачи электронных заявок</t>
  </si>
  <si>
    <t>При возвращении в модальное окно отображать подсказку и количество записей</t>
  </si>
  <si>
    <t>Проверка 16 (п.4) релиз 1.11.3. В разделе «Внешний обмен» → «Ручная загрузка данных» → «Журнал загрузки записей» нажать кнопку «Выгрузить». При формировании выгрузки на большое количество записей (например, за месяц), кнопка "Скачать" недоступна и в модальном окне отображается подсказка об изменении периода и указано количество записей. Далее, если нажать "Отмена" перейти в другой раздел, а далее вернуться обратно и задать тот же период, то подсказка в модальном окне не отображается, а количество записей указано 0. Необходимо при возвращении в модальное окно отображать подсказку и количество записей</t>
  </si>
  <si>
    <t>Шурекова Екатерина Андреевна/Диспетчеры</t>
  </si>
  <si>
    <t>отсутствуют данные граждан</t>
  </si>
  <si>
    <t>В детализированном отчёте выписок в графе ИД РН — отсутствуют данные граждан. Инцидент зарегистрирован в 17:53.</t>
  </si>
  <si>
    <t>https://jira.rtsk.loc/browse/ERVU-14045</t>
  </si>
  <si>
    <t>Карпунина Ольга Александровна</t>
  </si>
  <si>
    <t>счетчики интерфейса</t>
  </si>
  <si>
    <t>Показатели счетчиков графического интерфейса пользователя не совпадают с данными из БД ГИС ЕРВУ.</t>
  </si>
  <si>
    <t>ERVU-14118 , ERVU-14440 , ERVU-14832</t>
  </si>
  <si>
    <t>Панеш Екатерина Александровна</t>
  </si>
  <si>
    <t>Отсутствует кнопка "Назначить на себя".</t>
  </si>
  <si>
    <t>Под ролью "специалист по обработке заявлений" не удаётся взять заявление в работу, т.к. отсутствует кнопка "Назначить на себя". Подобная ошибка под всеми учетными записями с такой ролью в данном ВК. Кнопка отсутствует только у данного заявления, с иными проблем нет</t>
  </si>
  <si>
    <t>ERVU-14079</t>
  </si>
  <si>
    <t>INC-2430</t>
  </si>
  <si>
    <t>Система автоматически отклонила записи рекрутов при постановке на воинский учёт</t>
  </si>
  <si>
    <t>Система автоматически отклонила записи рекрутов при постановке на воинский учёт (пример ИД РН 429 157 161 632) по причине "снятие с воинского учёта", при этом у рекрута отсутствуют причины для снятия с учёта. Во вложении указаны данные по рекрутам Ярославского ВК попавших в данный статус. Необходимо: проанализировать причины нахождения рекрутов в данном списке; исправить ошибку системы; вернуть рекрутов в работу в ВК.</t>
  </si>
  <si>
    <t>Исключить ВК из раздела "Ручная конвертация" при нажатии кнопки "Корректировка ВК"</t>
  </si>
  <si>
    <t>В разделе "Ручная конвертация" при нажатии кнопки "Корректировка ВК" имеется возможность выбрать ВК: субъекта, Тестовый ВК и ГОМУ. Необходимо чтоб в этом выпадающем списке остались только муниципальные ВК. Роль: Сотрудник ГОМУ.</t>
  </si>
  <si>
    <t>ERVU-14884</t>
  </si>
  <si>
    <t>Некорректная работа процесса перевода в раздел "Архив"</t>
  </si>
  <si>
    <t>Гражданин при подписании военным комиссаром решения об отклонении включения сведений в ЕРВУ по причинам "снят по причинам поступления сведений о смерти гражданина" или "снят по причине поступления сведений о достижении предельного возраста пребывания в запасе" переходит в раздел "ручная конвертация". Необходимо, чтобы в подобных случаях гражданин переходил в раздел "архив" Для примера ID ЕРН: 015688389108 Роль: сотрудник ГОМУ</t>
  </si>
  <si>
    <t>Ошибки в разделе архив</t>
  </si>
  <si>
    <t>1. При входе в раздел архив всплывет ошибка данные не загружаются 2. При переходе в архивную карточку гражданина и просмотре вкладок (подробные сведения решения) возникают несколько ошибок см скриншот. 3. Под ролью сотрудника ГОМУ наблюдается дублирование записей граждан с разными причинами снятия. Необходимо отражать конечные статусы граждан в данном разделе.</t>
  </si>
  <si>
    <t>Анискина Татьяна Игоревна</t>
  </si>
  <si>
    <t>INC-2669</t>
  </si>
  <si>
    <t>Не отображаются данные в дашборде</t>
  </si>
  <si>
    <t>По итогу установки релиза 1.12.1.х в МСК частично не отображаются данные в дашборде, частично данные не соответствуют действительности (В разделе Министерство Обороны отображается 8,9млн состоит на учёте, при фактическом 20+млн)</t>
  </si>
  <si>
    <t>Россошанский Андрей Евгеньевич/Вторая линия поддержки</t>
  </si>
  <si>
    <t>При переходе в раздел «Внешний обмен» подраздел «Взаимодействие с ЕРН по ВУ», пункты: «Результат отправки пакетов документов в ЕРН» и «Результат обработки документов ВУ в ЕРН» не содержат информацию в ряде столбцах («Текст сообщения об ошибке»), либо вместо информации стоит дефис («Дата и время создания»).</t>
  </si>
  <si>
    <t>ЕРВУ-L3 Отдел бизнес-анализа</t>
  </si>
  <si>
    <t>(3) Средний</t>
  </si>
  <si>
    <t>Технические ошибки в журнале на анг языке</t>
  </si>
  <si>
    <t>При актуализации данных гражданина выявлена ошибка</t>
  </si>
  <si>
    <t>Инициатор: Шуреков При актуализации данных гражданина выявлена ошибка. В разделе "Российские дипломы/аттестаты" есть поле "Код и наименование специальности, направления подготовки", которое является обязательным для заполнения. Если вносить данные школьного аттестата, поле "Код и наименование специальности, направления подготовки" не пропадает. По этой причине невозможно сохранить изменения. Примечание: у школьных аттестатов нет кода специальности и направления подготовки. С такой проблемой поступило обращение в ТБД ГОМУ ГШ №19770 см. рис.</t>
  </si>
  <si>
    <t>В фильтре поиска появляются организации, которые не существует в системе.</t>
  </si>
  <si>
    <t>Инициатор от МО: Шуреков С. В разделе "Ручная конвертация" под ролью "Сотрудник ГОМУ" при выборе Организации в фильтре поиска появляются организации, которые не существует в системе. В архиве проверили наличие данных ВК сотрудниками 8го управления - отсутствуют.</t>
  </si>
  <si>
    <t>INC-1787</t>
  </si>
  <si>
    <t>Ошибка загрузки записей ГИС ЕРВУ в статутной модели</t>
  </si>
  <si>
    <t>В журнале ошибка загрузки записей ГИС ЕРВУ в статутной модели выпадающего окна отсутствует статус системная ошибка при обработки. Дополнение к INC-1106</t>
  </si>
  <si>
    <t>ERVU-13920</t>
  </si>
  <si>
    <t>Миронов Юрий Владимирович</t>
  </si>
  <si>
    <t>Под любой ролью при открытии карточки гражданина в «Сведения о семье» если состоит в браке, то в «Родственная связь» будет отображаться «Бывший супруг(а)» в то время, когда супруг(а) является действующим(ей).</t>
  </si>
  <si>
    <t>Зафиксирована некорректная работа механизма отложенной загрузки (ЕКС).</t>
  </si>
  <si>
    <t>При загрузке файлов для проверки релиза 1.12.2 (пункты 2,6) была выявлена некорректная работа механизма отложенной загрузки: при загрузке файлов xml в систему в очереди обработки файлов (раздел Ручная загрузка данных -&gt; Загрузить данные) отображается планируемая дата отложенной загрузки. Файлы загружаются в соостветствии с планируемыми датами (в 8:00 по МСК). Есть файлы, которые прогружаются в систему ожидая менее 72 часов, как это заложено в настройке сервиса.</t>
  </si>
  <si>
    <t>(4) Минимальный</t>
  </si>
  <si>
    <t>Дублирование данных в карточке гражданина во вкладке «Подробные сведения»</t>
  </si>
  <si>
    <t>Инициатор — Филиппов Д.В. В карточке гражданина во вкладке «Подробные сведения» в разделе «Сведения о семье» отображаются 2 записи сведений о супруги(а). При этом во второй записи указываются данные самого гражданина из карточки.</t>
  </si>
  <si>
    <t>При отсутствующей информации во вкладке «Подробные сведения» есть возможность выбора разделов</t>
  </si>
  <si>
    <t>В карточке гражданина во вкладке «Подробные сведения» отсутствует какая-либо информация, при этом на панели с вкладками отображается кнопка «бургер» с выборами разделов «Семейное положение» и «Информация о трудовой деятельности. Необходимо исключить отображение «бургера» для указанной вкладки, если отсутствует какая-либо информация. По гражданам, у которых статус «Требуется подтверждение», во вкладке «Подробные сведения» отсутствуют разделы «Административная ответственность в связи с нарушением ФЗ-53», «Уголовная ответственность в связи с нарушением ФЗ-53», «Обжалование нарушений ФЗ-53». При этом у граждан в статусе «Предпоставлен» указанные разделы присутствуют. Необходимо уточнить — правильна ли данная логика.</t>
  </si>
  <si>
    <t>«Сводный отчет по первоначальной постановке на воинский учет граждан мужского пола 17 лет» отображаются некорректные данные</t>
  </si>
  <si>
    <t>При формировании отчетов «Сводный отчет по постановке на воинский учет (на текущую дату)», «Сводный отчет по постановке на воинский учет (за период)» и «Сводный отчет по первоначальной постановке на воинский учет граждан мужского пола 17 лет» отображаются некорректные данные. А) «Сводный отчет по постановке на воинский учет (на текущую дату)», «Сводный отчет по постановке на воинский учет (за период)» в столбце «Всего» указано 12 859, но во вкладке «Постановка» отображается счетчик 12 865. Б) В отчете «Сводный отчет по первоначальной постановке на воинский учет граждан мужского пола 17 лет» в столбце «Подлежало постановке» отображается 10 338, при этом в разделе «Постановка» подразделе «Первоначальная – 17 лет» отображается 10339.</t>
  </si>
  <si>
    <t>Соболева Наталья Сергеевна</t>
  </si>
  <si>
    <t>В меню периодически пропадают счетчики</t>
  </si>
  <si>
    <t>В меню периодически пропадают счетчики. На скриншотах представлены момент, когда счетчики пропали после обновления страницы. Также замечено, что счётчики пропадают / появляются не только при обновлении страницы.</t>
  </si>
  <si>
    <t>Разработка, координация заявок</t>
  </si>
  <si>
    <t>INC-1095</t>
  </si>
  <si>
    <t>ВК на этапе подписания зависает страница, подписание не происходит</t>
  </si>
  <si>
    <t>ВК Сахалинской и Новгородской области на этапе подписания зависает страница, подписание не происходит. Панель с подписанием через определённое время после нажатия "подписать" уходит вправо, иногда пропадает кнопка подписать.</t>
  </si>
  <si>
    <t>Требуется подтверждение, во вкладке Подробные сведения отсутствуют разделы</t>
  </si>
  <si>
    <t>По гражданам, у которых статус «Требуется подтверждение», во вкладке «Подробные сведения» отсутствуют разделы «Административная ответственность в связи с нарушением ФЗ-53», «Уголовная ответственность в связи с нарушением ФЗ-53», «Обжалование нарушений ФЗ-53». При этом у граждан в статусе «Предпоставлен» указанные разделы присутствуют. Необходимо уточнить.</t>
  </si>
  <si>
    <t>INC-1168</t>
  </si>
  <si>
    <t>ошибка пакетного подписания</t>
  </si>
  <si>
    <t>Ответственное лицо от МО — Байманов Р.Р. При попытке пакетного подписания происходит бесконечный процесс подписания (документы подписываются). Ожидание до 180 мин. — к изменению не приводит. При попытке пакетного подписания и одиночного подписания появляется сообщение "Документы подписаны", однако гражданин на ВУ не встаёт, подписание не происходит.</t>
  </si>
  <si>
    <t>Михайлова Елена Владимировна/ЕРВУ-Супервайзеры</t>
  </si>
  <si>
    <t>INC-1169</t>
  </si>
  <si>
    <t>Согласование\выполнение работ по плану в части серверов</t>
  </si>
  <si>
    <t>Прошу согласовать работы по плану в части серверов по списку : r00airweb01 r00airweb02 r00andbetc01 r00andbetc02 r00andbetc03 r00anlb02 r00ans01 r00anzoo02 r00anzoo03 r00aragt01 r00aragt02 r00aragt03 С 20:00 до 01:00 мск</t>
  </si>
  <si>
    <t>INC-1264</t>
  </si>
  <si>
    <t>Kaspersky</t>
  </si>
  <si>
    <t>На узлах с ОС "AltLinux" (140 шт) некорректно функционирует Kaspersky. Не осуществляется проверка ВПО, важных областей, обновление баз данных сигнатур. Оформлен запрос к вендору. Требуется проверка: отключение ЗПС, перезагрузка серверов. Будет ли после данных действий работать антивирус.</t>
  </si>
  <si>
    <t>Тарабрин Михаил Алексеевич/ЕРВУ-Инженер по информационной безопасности</t>
  </si>
  <si>
    <t>INC-1297</t>
  </si>
  <si>
    <t>Недостаточно свободного пространства файловой системы на кластере серверов (p00clckzoo01 и (p00clckzoo02).</t>
  </si>
  <si>
    <t>Белавенцев Юрий Владимирович/ЕРВУ-Инженер по серверному оборудованию и СХД</t>
  </si>
  <si>
    <t>INC-1298</t>
  </si>
  <si>
    <t>Ошибки в работе агента системы мониторинга "Zabbix" на кластере серверов (p00clcklb01 и (p00clcklb02).</t>
  </si>
  <si>
    <t>Магомедов Илья Магомедович/Третья линия поддержки</t>
  </si>
  <si>
    <t>INC-1299</t>
  </si>
  <si>
    <t>Отсутствует удаленный доступ к серверу (p00lkkubctrl01) по протоколу SSH.</t>
  </si>
  <si>
    <t>INC-1300</t>
  </si>
  <si>
    <t>Ошибки в работе агента системы мониторинга "Zabbix" на кластере серверов (p00grloglb01 и (p00lkgtw01)</t>
  </si>
  <si>
    <t>INC-1301</t>
  </si>
  <si>
    <t>В логе ArangoDB есть ошибки в работе (Heartbeat) (r00arangouni01)</t>
  </si>
  <si>
    <t>Янин Алексей Валерьевич/Вторая линия поддержки</t>
  </si>
  <si>
    <t>INC-1302</t>
  </si>
  <si>
    <t>Ошибки в работе агента системы мониторинга "Zabbix" на сервере (r00agndadb02).</t>
  </si>
  <si>
    <t>Никулин Андрей Александрович/ЕРВУ-Инженер по СУБД</t>
  </si>
  <si>
    <t>INC-1303</t>
  </si>
  <si>
    <t>Отсутствует доступ к базе данных PostgreSQL на сервере (r00agndadb02)</t>
  </si>
  <si>
    <t>INC-1325</t>
  </si>
  <si>
    <t>Включение на СУБД гипертрейдинга МСК</t>
  </si>
  <si>
    <t>Включение на СУБД гипертрейдинга на хостах Москвы: p00regdb01, p00agndadb01, p00omnidb01, p00andbpg01, p00agndadb02, p00regdb02, p00andbpg02, p00andbpg03, p00omnidb02</t>
  </si>
  <si>
    <t>INC-1326</t>
  </si>
  <si>
    <t>Запрос данных по журналу пользователевских операций</t>
  </si>
  <si>
    <t>Для анализа возможных причин (Аварии от 21.07.2025) перегрузки БД WF прошу выполнить запросы на БД ervu_journal: -- Дата в формате '2025-05-10 00:00:00.000' SELECT count(*) from ui_action_journal WHERE ui_action_description_id = ( SELECT id from ui_action_description WHERE button_code = 'commissariat_confirm_sign' ) AND event_time between '2025-07-14 00:00:00.000' AND '2025-07-14 23:59:59.999'; SELECT uaj.id as "ИД записи", uaj.user_name as "ФИО пользователя", event_time as "Время события (UTC)", vk_name as "ВК пользователя", count(uajr.*) as "Число рекрутов в событии" FROM ui_action_journal as uaj JOIN ui_action_journal_recruit as uajr on uaj.id = uajr.ui_action_journal_id where uaj.event_time between '2025-07-14 00:00:00.000' AND '2025-07-14 23:59:59.999' GROUP BY uaj.id HAVING uaj.ui_action_description_id = ( SELECT id from ui_action_description as uad WHERE uad.button_code = 'commissariat_confirm_sign' ) ; -- Дата в формате '2025-05-10 00:00:00.000' SELECT count(*) from ui_action_journal WHERE ui_action_description_id = ( SELECT id from ui_action_description WHERE button_code = 'commissariat_confirm_sign' ) AND event_time between '2025-07-21 00:00:00.000' AND '2025-07-21 23:59:59.999'; SELECT uaj.id as "ИД записи", uaj.user_name as "ФИО пользователя", event_time as "Время события (UTC)", vk_name as "ВК пользователя", count(uajr.*) as "Число рекрутов в событии" FROM ui_action_journal as uaj JOIN ui_action_journal_recruit as uajr on uaj.id = uajr.ui_action_journal_id where uaj.event_time between '2025-07-21 00:00:00.000' AND '2025-07-21 23:59:59.999' GROUP BY uaj.id HAVING uaj.ui_action_description_id = ( SELECT id from ui_action_description as uad WHERE uad.button_code = 'commissariat_confirm_sign' ) ;</t>
  </si>
  <si>
    <t>Сырица Андрей Юрьевич/Вторая линия поддержки</t>
  </si>
  <si>
    <t>INC-1327</t>
  </si>
  <si>
    <t>Анализ причин ухода БД в планку</t>
  </si>
  <si>
    <t>Для анализа причин аварий от 21.07.2025 Провести анализ логов БД за этот период (выделено красным прямоугольником), и сказать какой запрос (или какие запросы) начал(и) подкидывать утилизацию в планку? По сути найти корень проблемы, уведший БД в планку.</t>
  </si>
  <si>
    <t>Сагаипов Мансур Хозаевич/Блок эксплуатации</t>
  </si>
  <si>
    <t>1.12.1.1</t>
  </si>
  <si>
    <t>INC-1333</t>
  </si>
  <si>
    <t>Ошибка службы SSSD на узле r00andbpg01</t>
  </si>
  <si>
    <t>Инициатор запроса — Евгений Попов Ошибка службы SSSD на узле r00andbpg01. Перезапуск службы не помогает.</t>
  </si>
  <si>
    <t>Пантюхин Александр Сергеевич/ЕРВУ-Инженер по серверному оборудованию и СХД</t>
  </si>
  <si>
    <t>INC-1334</t>
  </si>
  <si>
    <t>Невозможно авторизоваться на узле r00skdputs01</t>
  </si>
  <si>
    <t>Инициатор запроса — Евгений Попов. Невозможно авторизоваться на узле r00skdputs01.</t>
  </si>
  <si>
    <t>Харченков Александр Викторович/Третья линия поддержки</t>
  </si>
  <si>
    <t>В разделе дашборд отображается сведения о тестовых гражданах</t>
  </si>
  <si>
    <t>Инициатор запроса — Денис Филиппов. В разделе дашборд отображается сведения о тестовых гражданах.</t>
  </si>
  <si>
    <t>Готово к выводу</t>
  </si>
  <si>
    <t>Абсатаров Тимур Амурович</t>
  </si>
  <si>
    <t>INC-1342</t>
  </si>
  <si>
    <t>Ошибка конвертации</t>
  </si>
  <si>
    <t>Продолжение заявки INC-1126 09.07.2025 – в ВК задания на конвертацию и процесс подписания выполнялись штатно, однако, когда осталось поставить на ВУ ровно 125 человек (т.е. они последние из всего задания), попытка подписания завершается ошибкой на скриншоте.</t>
  </si>
  <si>
    <t>ERVU-13443</t>
  </si>
  <si>
    <t>INC-1343</t>
  </si>
  <si>
    <t>Консультация. Дашборд. ЛКРП ФЛ ФронтЕнд</t>
  </si>
  <si>
    <t>На дашборде ervu-lk-fl-frontend - readines не фиксируется изменения по активным подам (всегда статичная цифра - прямая линия) Необходимо визуализировать текущий статус на графике.</t>
  </si>
  <si>
    <t>ЕРВУ-Инженер по системам мониторинга</t>
  </si>
  <si>
    <t>INC-1344</t>
  </si>
  <si>
    <t>Логирование долгих запросов</t>
  </si>
  <si>
    <t>Внести в плановый перечень задач работу в 6:00 включать логирование долгих запросов. Включаем с 6 до 11 для анализа. Результат обязательно писать в чат СУБД для использования в работе инженерами. +надо сделать CRON, который в 11:00 будет автоматом выключать нативно логирование.</t>
  </si>
  <si>
    <t>INC-1345</t>
  </si>
  <si>
    <t>Ошибки аутентификации сервисов к базе данных (PostgreSQL) на серверах (p00andbpg01, p00andbpg02, p00andbpg03)</t>
  </si>
  <si>
    <t>Паринов Алексей Вячеславович</t>
  </si>
  <si>
    <t>INC-1346</t>
  </si>
  <si>
    <t>Недостаточно свободного пространства файловой системы на серверах (p00clickhse02 и p00clickhse03)</t>
  </si>
  <si>
    <t>Чернецов Егор Леонидович/ЕРВУ-Инженер по серверному оборудованию и СХД</t>
  </si>
  <si>
    <t>INC-1347</t>
  </si>
  <si>
    <t>Недостаточно свободного пространства файловой системы на сервере (p00clckzoo02)</t>
  </si>
  <si>
    <t>Вахетов Тимур Энгелиевич/ЕРВУ-Инженер по серверному оборудованию и СХД</t>
  </si>
  <si>
    <t>INC-1348</t>
  </si>
  <si>
    <t>Отсутствует подключение к узлу сети (p00bvs02-ipmi) по протоколу IPMI.</t>
  </si>
  <si>
    <t>INC-1363</t>
  </si>
  <si>
    <t>График ervu-lkrp-fl-backend_Lag</t>
  </si>
  <si>
    <t>При выводе информации графика по Лагу возникают вопросы по корректности отображения данных. Судя по визуализации все значения с 22.07 перешли в значения "0", однако судя по таблице справа значение "last" отличается от "0", какому значению верить? Необходимо проверить работу дашборда и скорректировать значения.</t>
  </si>
  <si>
    <t>Магомедов Илья Магомедович/ЕРВУ-Инженер по системам мониторинга</t>
  </si>
  <si>
    <t>INC-1373</t>
  </si>
  <si>
    <t>Обесточивание сервера p00bvs02</t>
  </si>
  <si>
    <t>1. Обесточивание сервера p00bvs02 на 10 минут с последующим его включением. 2. Включение СУБД гипертрейдинга на хостах Москвы: p00bvs02. Работы проводятся в МСК.</t>
  </si>
  <si>
    <t>INC-1375</t>
  </si>
  <si>
    <t>Дашборд lkrp metrics — сервис «ervu-lkrp-fl-backend»</t>
  </si>
  <si>
    <t>Дашборд lkrp metrics, период 24часа/7дней, сервис «ervu-lkrp-fl-backend» CPU, Memory не отражаются данные на дашборде.</t>
  </si>
  <si>
    <t>INC-1376</t>
  </si>
  <si>
    <t>Кибербэкап сервер управления не видит агенты на серверах p00vlt02 и p00vlt03</t>
  </si>
  <si>
    <t>В кибербэкап сервер управления не видит агенты на серверах p00vlt02 и p00vlt03, данные серверы не доступны, в zabbix такие серверы не числятся.</t>
  </si>
  <si>
    <t>INC-1390</t>
  </si>
  <si>
    <t>Ошибка службы SSSD на узле r00clckzoo01.</t>
  </si>
  <si>
    <t>Инициатор запроса —Дьяченко Д. Ошибка службы SSSD на узле r00clckzoo01.</t>
  </si>
  <si>
    <t>INC-1394</t>
  </si>
  <si>
    <t>Инструкция о представлении информации по производительности ЛКРП ГИС ЕРВУ</t>
  </si>
  <si>
    <t>Необходимо сформировать "инструкцию представления информации по производительности ЛКРП ГИС ЕРВУ" В которой будет: 1. Описан процесс формирования итогового результата (скриншоты). 2. Описаны используемы сервисы и пути, из которых представляется информация. 3. Описана группа Инженеров L2 способных выполнить отчёт, необходимые права и роли. Итоговый результат инструкции представить в формате *.docx Более подробная информация по формированию отчёта отображена в связной задаче - REQ-1320</t>
  </si>
  <si>
    <t>Колпаков Ярослав Игоревич/Вторая линия поддержки</t>
  </si>
  <si>
    <t>Губин Юрий Сергеевич</t>
  </si>
  <si>
    <t>INC-1397</t>
  </si>
  <si>
    <t>Невозможно опросить БД PostgreSQL</t>
  </si>
  <si>
    <t>Невозможно опросить БД PostgreSQL на серверах (r00andbpg02, r00agndadb02, r00regdb02, r00omnidb02)</t>
  </si>
  <si>
    <t>INC-1401</t>
  </si>
  <si>
    <t>ЗНО. ЕРВУ</t>
  </si>
  <si>
    <t>Индексы на базе workflowservice Екб</t>
  </si>
  <si>
    <t>Отклонен</t>
  </si>
  <si>
    <t>Прошу проверить, что индекс на таблице public.act_ru_event_subscr в базе данных workflowservice для поля event_type добавлен. По аналогии с Мск</t>
  </si>
  <si>
    <t>Корректировка визуального отображения поисковой строки</t>
  </si>
  <si>
    <t>Принятие решения о завершении</t>
  </si>
  <si>
    <t>Инициатор: Булыгин Р.Я. В разделе "Постановка - Имеющие право на отсрочку" и "Постановка - отсрочка\освобождение" поисковая строка имеет цвет отличный от других вкладок. Необходимо привести к единому виду. Как выглядит строка поиска в указанных разделах: Как выглядит строка поиска во всех остальных разделах:</t>
  </si>
  <si>
    <t>INC-1476</t>
  </si>
  <si>
    <t>Долгий запрос к реплике omnidb</t>
  </si>
  <si>
    <t>Здравствуйте. Уже поднималась тема отставания репликации из-за долгого запроса с использованием CTE. Запрос выглядел так: WITH recruitment_updates AS ( SELECT ov.recruitment_id, lower(oh.diff_by_internal::text) AS diff_text FROM public.object_versions ov JOIN object_history oh ON oh.version_id = ov.id WHERE oh.operation_type = 'UPDATE' AND ov.object_type = 'Recruit' AND convert_from(ov."object", 'UTF8')::json -&gt;&gt; 'sourceLastUpdate' = '1' ) SELECT CURRENT_DATE AS info_date, recruitment_id, COUNT(diff_text) FILTER (WHERE diff_text LIKE '%svedsempolozh.%') AS marital_status_updates, COUNT(diff_text) FILTER (WHERE diff_text LIKE ANY(ARRAY['%rabotodat.%','%trud.%'])) AS job_information_updates, COUNT(diff_text) FILTER (WHERE diff_text LIKE ANY(ARRAY['%aktregmzhmvd.%','%addresses[0]%'])) AS place_of_residence_updates, COUNT(diff_text) FILTER (WHERE diff_text LIKE ANY(ARRAY['%aktregmpmvd.%','%addresses[1]%'])) AS stay_details_updates, COUNT(diff_text) FILTER (WHERE diff_text LIKE ANY(ARRAY['%kolledzh.%','%vuz.%'])) AS study_information_updates, COUNT(diff_text) FILTER (WHERE diff_text LIKE ANY(ARRAY['%robr.%','%inobr.%'])) AS diplon_updates, COUNT(diff_text) FILTER (WHERE diff_text LIKE '%sostzdorov.%') AS health_status_updates, COUNT(diff_text) FILTER (WHERE diff_text LIKE '%fullname%') AS FIO_updates, COUNT(diff_text) FILTER (WHERE diff_text NOT LIKE ALL(ARRAY[ '%svedsempolozh.%','%rabotodat.%','%trud.%','%aktregmzhmvd.%', '%addresses[0]%','%aktregmpmvd.%','%addresses[1]%','%kolledzh.%', '%vuz.%','%robr.%','%inobr.%','%sostzdorov.%','%fullname%' ])) AS other_updates, COUNT(diff_text) AS total_updates FROM recruitment_updates GROUP BY recruitment_id ORDER BY recruitment_id DESC; Проблема сводится к строке AND convert_from(ov."object", 'UTF8')::json -&gt;&gt; 'sourceLastUpdate' = '1'. В ней проводится сразу две конвертации из битовой информации в текст,а потом еще и в json. Ниже приведен план выполненного запроса без этой строки. Получить explain analyze с этой строкой не представляется возможным, так как процесс не завершается в течение нескольких часов. QUERY PLAN -------------------------------------------------------------------------------------------------------------------------------------------------------------------------------------- ------------------------------------------------------------------------------------------------------------------------------------------------------------------------------------- Finalize GroupAggregate (cost=8658426.47..8665084.07 rows=1194 width=100) (actual time=2930824.616..2933264.896 rows=1330 loops=1) Group Key: ov.recruitment_id -&gt; Gather Merge (cost=8658426.47..8665003.47 rows=2388 width=96) (actual time=2930822.190..2933263.430 rows=3782 loops=1) Workers Planned: 2 Workers Launched: 2 -&gt; Partial GroupAggregate (cost=8657426.45..8663727.81 rows=1194 width=96) (actual time=2930471.951..2932833.465 rows=1261 loops=3) Group Key: ov.recruitment_id -&gt; Sort (cost=8657426.45..8657501.77 rows=30129 width=781) (actual time=2925765.295..2925769.629 rows=47076 loops=3) Sort Key: ov.recruitment_id DESC Sort Method: quicksort Memory: 47353kB Worker 0: Sort Method: quicksort Memory: 47023kB Worker 1: Sort Method: quicksort Memory: 44996kB -&gt; Nested Loop (cost=0.57..8655037.15 rows=30129 width=781) (actual time=295.578..2925681.393 rows=47076 loops=3) -&gt; Parallel Seq Scan on object_versions ov (cost=0.00..7929161.81 rows=93409 width=32) (actual time=295.457..2924926.427 rows=47076 loops=3) Filter: (((object_type)::text = 'Recruit'::text) AND (((convert_from(object, 'UTF8'::name))::json -&gt;&gt; 'sourceLastUpdate'::text) = '1'::text)) Rows Removed by Filter: 31825434 -&gt; Index Scan using object_history_version_id_idx on object_history oh (cost=0.57..7.76 rows=1 width=781) (actual time=0.015..0.015 rows=1 loops=141228) Index Cond: (version_id = ov.id) Filter: ((operation_type)::text = 'UPDATE'::text) Planning Time: 5.077 ms Execution Time: 2933279.141 ms (21 строка)</t>
  </si>
  <si>
    <t>Воронин Андрей Сергеевич/ЕРВУ-L3 Ядро-Инфрасервисы</t>
  </si>
  <si>
    <t>INC-1477</t>
  </si>
  <si>
    <t>Отставание реплики p00agndadb из-за долгого запроса</t>
  </si>
  <si>
    <t>На ноде-реплике agndadb обнаружен долгий запрос, из-за которого отстает реплика. Текст запроса приложил отдельным файлом, так как он довольно велик. Запрос появляется примерно раз в 10 минут и длится около часа.</t>
  </si>
  <si>
    <t>ЕРВУ-L3 Микорд</t>
  </si>
  <si>
    <t>INC-1480</t>
  </si>
  <si>
    <t>p00agndadb01 - Превышено время выполнения транзакции</t>
  </si>
  <si>
    <t>p00agndadb01 - Превышено время выполнения транзакции 34m</t>
  </si>
  <si>
    <t>ЕРВУ-Инженер по СУБД</t>
  </si>
  <si>
    <t>INC-1481</t>
  </si>
  <si>
    <t>p00chdb03-ipmi - Подключение к хосту по IPMI отсутствует</t>
  </si>
  <si>
    <t>p00chdb03 - ipmi - Подключение к хосту по IPMI отсутствует p00chdb03 -No SNMP data collection Просьба дать уточнить причину недоступности и рекомендации по обработке данного триггера</t>
  </si>
  <si>
    <t>INC-1482</t>
  </si>
  <si>
    <t>p00clckzoo02 - Zookepeer</t>
  </si>
  <si>
    <t>p00clckzoo02 - Zookeeper : Too many requests (over 10% for 5 min) Часто возникает ошибка в заббиксе (мигает сначала проблема - потом переходит в решено) Вероятно связано с сегодняшними работами на кафке, просьба провериь и дать рекоммендации как реагировать на подобный инцидент</t>
  </si>
  <si>
    <t>INC-1483</t>
  </si>
  <si>
    <t>r00zabpg03 Postgres</t>
  </si>
  <si>
    <t>r00zabpg03 - Невозможно опросить БД Postgres Просьба проверить работу БД и дать рекоммендации по обработке данного триггера</t>
  </si>
  <si>
    <t>INC-1484</t>
  </si>
  <si>
    <t>p00bkprx07 LAN</t>
  </si>
  <si>
    <t>p00bkprx07 - Входящий траффик по установленому сетевому интерфейсу выше порога MINOR</t>
  </si>
  <si>
    <t>INC-1485</t>
  </si>
  <si>
    <t>p00s3front02</t>
  </si>
  <si>
    <t>p00s3front02 - S3 Tarantool instance wires LUA high memory usage Часто мигает ПРОБЛЕМА Тарантула в заббиксе на хосте - p00s3front02 Просьба проверить и дать рекомендации по обработке данного триггера</t>
  </si>
  <si>
    <t>INC-1486</t>
  </si>
  <si>
    <t>p00omnidb01 , p00omnidb02 - Время выполнения запроса</t>
  </si>
  <si>
    <t>p00omnidb01 - Отставание реплики p00omnidb02 - Исходящий трафик по сетевому интерфейсу enp24s0f1np1 выше установленного порога MINOR</t>
  </si>
  <si>
    <t>INC-1487</t>
  </si>
  <si>
    <t>p00clckzoo03 - var/ext4, 0% свободного пространства</t>
  </si>
  <si>
    <t>p00clckzoo03 - var/ext4, 0% свободного пространства Просьба проверить диск Причина : log4g забивает var/ext4 Проблема : Не применяются настройки логирования Пути решения: Чистить вручную папку var/ext4 Меры : Рефакторинг скриптов Ansible</t>
  </si>
  <si>
    <t>INC-1488</t>
  </si>
  <si>
    <t>В логе Kafka обнаружены ошибки доступа</t>
  </si>
  <si>
    <t>В логе Kafka обнаружены ошибки доступа: r00kaf01 r00kaf02 r00kaf03</t>
  </si>
  <si>
    <t>INC-1489</t>
  </si>
  <si>
    <t>CRITICAL !!! p00zabpg Недостаточно памяти</t>
  </si>
  <si>
    <t>Недостаточно памяти на p00zabpg, p00zabpg02 Хост активен, но имеется полное отсутствие связи с заббиксом на дашбордах БД Заббикса недоступна Инцидент в процессе выяснения причины</t>
  </si>
  <si>
    <t>Магомедов Илья Магомедович/Блок эксплуатации</t>
  </si>
  <si>
    <t>INC-1490</t>
  </si>
  <si>
    <t>Не работает система мониторинга zabbix в МСК</t>
  </si>
  <si>
    <t>INC-1492</t>
  </si>
  <si>
    <t>r00dectrl02 Disk space is criticaly low &gt; 80%</t>
  </si>
  <si>
    <t>INC-1493</t>
  </si>
  <si>
    <t>p00bkpctr01 Есть ошибки в работе агента Cyberbackup p00zabpg01</t>
  </si>
  <si>
    <t>INC-1496</t>
  </si>
  <si>
    <t>p00omnidb02 CPU Utlization HIGH</t>
  </si>
  <si>
    <t>Высокая суммарная утилизация процессора на p00omnidb02 Ответственной команде просьба уточнить причину высокой утилизацииCPU и пути решения данной проблемы Причина: Решение: Меры по предотвращению в будущем:</t>
  </si>
  <si>
    <t>INC-1499</t>
  </si>
  <si>
    <t>ТЕСТ3</t>
  </si>
  <si>
    <t>не работает</t>
  </si>
  <si>
    <t>Михайлова Елена Владимировна/Блок эксплуатации</t>
  </si>
  <si>
    <t>INC-1502</t>
  </si>
  <si>
    <t>p00siemcoll02 CPU 73%</t>
  </si>
  <si>
    <t>p00siemcoll02 CPU - Высокая суммарная утилизация 73% Просьба проверить и дать обратную связь</t>
  </si>
  <si>
    <t>INC-1504</t>
  </si>
  <si>
    <t>ЦПУ в 100% p00omnidb</t>
  </si>
  <si>
    <t>На сервере СУБД p00omnidb на регулярной основе выявляется проблема в загрузке ЦПУ в 100% Заброс в СТП Postgres: TAR-908843</t>
  </si>
  <si>
    <t>INC-1562</t>
  </si>
  <si>
    <t>В полномочия военного комиссариата не входит рассмотрение заявления о постановке на воинский учёт</t>
  </si>
  <si>
    <t>в полномочия военного комиссариата не входит рассмотрение заявления о постановке на воинский учёт Невозможно назначить ответственного за работу с заявлением</t>
  </si>
  <si>
    <t>ERVU-13802</t>
  </si>
  <si>
    <t>Красилов Алексей Владимирович/ЕРВУ-L3 Реестр воинского учета</t>
  </si>
  <si>
    <t>INC-1563</t>
  </si>
  <si>
    <t>Ошибка "Системой не подтверждена возможность старта процесса конвертации"</t>
  </si>
  <si>
    <t>Ошибка "Системой не подтверждена возможность старта процесса конвертации" Возникает на этапе загрузки файла ervu-horizon-rezult.csv. При этом в журнале загрузки файлов есть запись об успешной загрузке файла. Наблюдается еще Во всех ВК 4 этапа конвертации</t>
  </si>
  <si>
    <t>ЕРВУ-L3 Реестр воинского учета</t>
  </si>
  <si>
    <t>INC-1564</t>
  </si>
  <si>
    <t>Невозможность подписания рекрутов</t>
  </si>
  <si>
    <t>При попытке подписания ряда граждан после нажатия кнопки подписать - закрывается модальное окно, подписание не происходит. На первой линии СТП установлено, что в консоли разработчика зафиксированы ответы со статусом 422. Хар-логи в приложениях</t>
  </si>
  <si>
    <t>ERVU-13804</t>
  </si>
  <si>
    <t>INC-1585</t>
  </si>
  <si>
    <t>Мониторинг. Утилизация сервера p00omnidb</t>
  </si>
  <si>
    <t>Прошу представить информацию по утилизации: - CPU, - RAM. со следующей детализацией: - с 14.07 - с 21.07 - с 28.07</t>
  </si>
  <si>
    <t>INC-1586</t>
  </si>
  <si>
    <t>Проблемы на сервере СУБД (p00omnidb). Утилизация CPU 100%</t>
  </si>
  <si>
    <t>Корневая Заявка по решению вопроса утилизации CPU 100% на кластере серверов p00omnidb. В рамках обращения к Вендору создан запрос TAR-908843 В рамках решения задачи, постфактум — нужно 30.01 до 22:00 отключить журналирование.</t>
  </si>
  <si>
    <t>INC-1587</t>
  </si>
  <si>
    <t>Разработка/СУБД. Информация по времени запросов.</t>
  </si>
  <si>
    <t>Меняется ли время выполнение запросов при увеличении утилизации CPU? Начинают ли они выполнятся медленнее?</t>
  </si>
  <si>
    <t>INC-1589</t>
  </si>
  <si>
    <t>Логи. pgpro_pwr</t>
  </si>
  <si>
    <t>Прошу представить логи сформированные в период с 01:00 30.07.2025 в рамках выезда Веyдора Postgres на площадку 29-07-2025.</t>
  </si>
  <si>
    <t>Ошибка в разделе "Уведомления на ЕПГУ"</t>
  </si>
  <si>
    <t>Ошибка в разделе "Уведомления на ЕПГУ" В разделе "Внешний обмен" в подразделе "Уведомления на ЕПГУ" при нажатие на ФИО гражданина с типом уведомления "Уведомление о снятие воинского учета" выводится сообщение "Информация по гражданину не найдена". Переход в карточку гражданина не выполняется, возвращает на стартовое окно.</t>
  </si>
  <si>
    <t>INC-1676</t>
  </si>
  <si>
    <t>Физическое повреждение данных на диске базы  ervu_person_registry в таблице recruits_history</t>
  </si>
  <si>
    <t>Физическое повреждение данных на диске базы ervu_person_registry в таблице recruits_history, именно в это таблице делая анализ он обрывается Открываем тикет у вендора, проверили в базе, по нашему мнению данные есть и синхронизированы между рекрутами и статусами рекрутов (в сбойной таблице person_history), но есть проблема, что указанная таблица выдает ошибку сбойного блока. причем данные на реплике есть, т.е. ошибка скорее всего не аппаратная, а логическая</t>
  </si>
  <si>
    <t>TAR-910177</t>
  </si>
  <si>
    <t>INC-1679</t>
  </si>
  <si>
    <t>Отсутствие границ критических значений на дашборде "Нагрузочное тестирование" в Grafana.</t>
  </si>
  <si>
    <t>Инициатор от МО: Мустафаев Чингиз Отсутствие границ критических значений на дашборде "Нагрузочное тестирование" в Grafana. Нужно следующие границы критических значений на дашборде "Нагрузочное тестирование" в Grafana. CPU utilization — 70% memory utilization — 90% CPU Usage — 90% CPU quota — 90% Process Memory Usage — 50% memory quota — 90% IOPS (Input/Output Operations Per Second) — 90%</t>
  </si>
  <si>
    <t>INC-1680</t>
  </si>
  <si>
    <t>Дашборд по направлениям - проблем.</t>
  </si>
  <si>
    <t>Инициатор от МО: Мустафаев Ченгис В Garfana отсутствует инструмент (дашборд) для проведения анализа инцидентов по направлениям.</t>
  </si>
  <si>
    <t>Deadlock</t>
  </si>
  <si>
    <t>Недоступен функционал настройки уведомлений ЕГПУ под ролью "Админ ПОИБ"</t>
  </si>
  <si>
    <t>Недоступен функционал настройки уведомлений ЕГПУ под ролью "Админ ПОИБ" Ползунки вкл\выкл - отсутствуют. Кнопка "Сохранить" - неактивна Данная проблема возникла после обновления микросервиса - mfe-administrative до версии 1.11.3</t>
  </si>
  <si>
    <t>INC-1720</t>
  </si>
  <si>
    <t>Возникает ошибка сетевого подключения, удаленный сервер не доступен.</t>
  </si>
  <si>
    <t>Возникает ошибка сетевого подключения, удаленный сервер не доступен. Проверьте сетевое соединение или обратитесь к сетевому администратору. Сервис ervu-person-registry имеет проблемы с подключением к БД. Не может открыть новый коннект к базе. Запросы стоят в очереди. Если запрос не отрабатывает за 30 сек то сервис выдает ошибку 500.</t>
  </si>
  <si>
    <t>INC-1723</t>
  </si>
  <si>
    <t>Ошибка заявок на создание учетных записей.</t>
  </si>
  <si>
    <t>В разделе: заявки на создание учетных записей при согласование повторной заявки, отклонённые ранее, нельзя утвердить по причине аккаунт с указанным СНИЛС уже существует в системе". При этом учетной записи в системе нет. Ошибка – ранее заявка № 1393 была отклонена, новая заявка № 4239 была согласована, НО учетная запись не была создана - ОШИБКА «Аккаунт с указанным СНИЛС уже существует»</t>
  </si>
  <si>
    <t>INC-1730</t>
  </si>
  <si>
    <t>При формировании сводного отчета по постановке на воинский учёт (за период), кнопка "Сформировать" Неактивна</t>
  </si>
  <si>
    <t>Роль специалист по воинскому учёту. При формировании сводного отчета по постановке на воинский учёт (за период), кнопка "Сформировать" Неактивна. При наведении на значок "восклицательный знак", выдает следующее сообщение В случае игнорирования полей выбора, отправляется запрос данных со значением "по всем", отчет будет содержать данные военкоматов в соответствии с уровнем доступа роли</t>
  </si>
  <si>
    <t>ERVU-13889</t>
  </si>
  <si>
    <t>Иванов Роман Юрьевич</t>
  </si>
  <si>
    <t>Ошибки в формирование отчеты</t>
  </si>
  <si>
    <t>"В разделе "Отчеты" данные отчеты не формируются и в столбце действие статус "завершено с ошибкой": "Отчет по актуализации сведений" "Отчет по уведомлению граждан ЛК ЕПГУ" "Сводный отчет по результатам конвертации" В отчете "Сводный отчет по выпискам" ошибка отображения данных в столбце "Вид выписки" вместо наименования - цифры."</t>
  </si>
  <si>
    <t>INC-1785</t>
  </si>
  <si>
    <t>Ошибка при нажатие кнопки Исправить</t>
  </si>
  <si>
    <t>При нажатие кнопки исправить, в разделе настройка процессе конвертации возникает ошибка 500, но записи уходят в работу.</t>
  </si>
  <si>
    <t>ERVU-13918</t>
  </si>
  <si>
    <t>INC-1791</t>
  </si>
  <si>
    <t>Не возможно осуществить пакетное подписание</t>
  </si>
  <si>
    <t>При работе с системой количество лагов увеличивается на 17:30 - 388478. Увеличивается количество не подписанных записей. Не возможно осуществить пакетное подписание. Нет возможности завершить 1-4 этапа конвертации.</t>
  </si>
  <si>
    <t>Куделин Илья Александрович/ЕРВУ-L3 Проектная команда по реализации Процессинг - тест</t>
  </si>
  <si>
    <t>INC-1822</t>
  </si>
  <si>
    <t>Падение сервиса Заббикс</t>
  </si>
  <si>
    <t>В 04:30 перестал работать сервер мониторинга Zabbix.</t>
  </si>
  <si>
    <t>Консультация по данным отчёт по плану конвертации записей в ЕРВУ</t>
  </si>
  <si>
    <t>Требуется консультация по данным выгруженного отчёта. Сумма данных столбцов "подтверждено (подписано решение)", "не подлежит конвертации (архив)", "отклонено (ручная конвертация)", "на подтверждении", "на подписании" не соответствует сумме данных из столбцов "сопоставлено" и "не сопоставлено". Нужна информация о том, что это за данные и как они суммируются.</t>
  </si>
  <si>
    <t>INC-1835</t>
  </si>
  <si>
    <t>Не верный статус при ручной конвертации</t>
  </si>
  <si>
    <t>В разделе "ручная конвертация" у рекрутов в поле статус отображается код статуса, а не наименование Ошибка плавающая</t>
  </si>
  <si>
    <t>Слета Андрей Алексеевич/ЕРВУ-L3  Управление контроля качества</t>
  </si>
  <si>
    <t>INC-1841</t>
  </si>
  <si>
    <t>Не разрешаются доменные имена на нодах p00zabpg</t>
  </si>
  <si>
    <t>Сервис haproxy на нодах p00zabpg не обращается к DNS-серверу для разрешения доменных имён. Это было выявлено прямым прописанием в файл hosts на данных серверах. Необходимо проанализировать, почему именно ноды кластера p00zabpg не разрешают доменные имена.</t>
  </si>
  <si>
    <t>Королев Илья Иванович/ЕРВУ-Инженер по СРК, виртуализации, инфраструктурным сервисам</t>
  </si>
  <si>
    <t>INC-1856</t>
  </si>
  <si>
    <t>Ошибки при подписании решений</t>
  </si>
  <si>
    <t>При нажатии на кнопку "подписание" в devконсоле выводится ошибка S3proxy Подписание не проходит.</t>
  </si>
  <si>
    <t>INC-1878</t>
  </si>
  <si>
    <t>Долгие запросы к базе mz_history</t>
  </si>
  <si>
    <t>Подсистемой мониторинга зафиксирован триггер информирующий о большом количестве tuples_returned Приложена выгрузка долгих запросов Просьба проанализировать и дать заключение.</t>
  </si>
  <si>
    <t>ERVU-14047</t>
  </si>
  <si>
    <t>Казаков Алексей Алексеевич/ЕРВУ-Инженер по СУБД</t>
  </si>
  <si>
    <t>INC-1914</t>
  </si>
  <si>
    <t>Выполнение плановых работ по настройке резервного копирования в базах postgresql</t>
  </si>
  <si>
    <t>Главный тикет по плановым работам оптимизации резервного копирования баз данных Postgresql</t>
  </si>
  <si>
    <t>Абетов Алексей Суликович</t>
  </si>
  <si>
    <t>INC-1915</t>
  </si>
  <si>
    <t>Локализация бэкапов в ЦОД г. Екатеринбург</t>
  </si>
  <si>
    <t>Выполнение пункта 1 из плана оптимизации бэкапов задачи 1914</t>
  </si>
  <si>
    <t>Сагаипов Мансур Хозаевич</t>
  </si>
  <si>
    <t>INC-1916</t>
  </si>
  <si>
    <t>Исследование дампов в ЦОД г.Екатеринбург</t>
  </si>
  <si>
    <t>Выполнение пункта 2 из плана работ по оптимизации бэкапов</t>
  </si>
  <si>
    <t>Смолин Андрей Сергеевич/ЕРВУ-Инженер по СУБД</t>
  </si>
  <si>
    <t>Смолин Андрей Сергеевич</t>
  </si>
  <si>
    <t>INC-1917</t>
  </si>
  <si>
    <t>Оптимизация полных и инкрементальных бэкапов</t>
  </si>
  <si>
    <t>Выполнение пункта 3 из плана по оптимизации бэкапов баз данных в заявке 1914</t>
  </si>
  <si>
    <t>Никулин Андрей Александрович</t>
  </si>
  <si>
    <t>INC-1918</t>
  </si>
  <si>
    <t>Приоритезация работы с архивом журнальных записей</t>
  </si>
  <si>
    <t>Выполнение пункта 4 из плана по оптимизации бэкапов баз данных</t>
  </si>
  <si>
    <t>INC-1919</t>
  </si>
  <si>
    <t>Прямой перенос бэкапов и архивов на прокси-сервера</t>
  </si>
  <si>
    <t>Выполнение пункта 5 из плана оптимизации бэкапов баз данных</t>
  </si>
  <si>
    <t>INC-1920</t>
  </si>
  <si>
    <t>INC-1937</t>
  </si>
  <si>
    <t>Отсутствует место на r00zabpg02</t>
  </si>
  <si>
    <t>На ноде r00zabpg02 исчерпано свободное место на разделе /u01. Просьба администраторов баз данных разобраться с проблемой. По предварительному анализу большую часть диска занимают бэкапы.</t>
  </si>
  <si>
    <t>INC-1940</t>
  </si>
  <si>
    <t>Настройка логгера zookeeper</t>
  </si>
  <si>
    <t>Необходимо провести тонкую настройку логгера zookeeper jetty. На данный момент логгер работает, однако не соответствует требованиям к логированию, а на московской ноде p00clckzoo выдает ошибку ожидания zxid.</t>
  </si>
  <si>
    <t>INC-1986</t>
  </si>
  <si>
    <t>Сбор данных по инциденту TAR-910177</t>
  </si>
  <si>
    <t>В рамках инцидента TAR-910177 необходимо сделать вывод pg_filedump -i для блока 6675618 для p00agndadb01 и p00agndadb02 проверить на наличие в выводе персональных данных, если нет - приложить</t>
  </si>
  <si>
    <t>INC-1988</t>
  </si>
  <si>
    <t>Проблема с счетчиками в ВК Советского района Казань</t>
  </si>
  <si>
    <t>В Раздел "Пакетное подписание" - Решение стоит счетчик "1", но в разделе нет решений. На мск площадке не воспроизвелось В разделе "Заданиях на конвертацию" - отсутствует счётчик в заданиях на конвертацию, необходимо воспроизведение. Под ролью "Адми ИС" счетчик - есть.</t>
  </si>
  <si>
    <t>ERVU-14053</t>
  </si>
  <si>
    <t>Бабиков Антон Константинович/ЕРВУ-Инженер по прикладному ПО и тестированию</t>
  </si>
  <si>
    <t>INC-1989</t>
  </si>
  <si>
    <t>Запись гражданина  в задании на конвертации, но в карточку провалиться невозможно «информация по гражданину не найдена»</t>
  </si>
  <si>
    <t>С чего начался анализ: В разделе «Задания на конвертацию» обнаружилась запись гражданина в общем списке, однако перейти в карточку не удалось появился пуш с текстом «Информация по гражданину не найдена». В процессе анализа выяснилось, что есть задержка в появлении ссылки в бд на принадлежность к вк, что проявляется в видимости записи. Логи для дальнейшего анализа и решения приложены. Один из ерн 905240278343</t>
  </si>
  <si>
    <t>ERVU-14170</t>
  </si>
  <si>
    <t>Россошанский Андрей Евгеньевич/ЕРВУ-Инженер по прикладному ПО и тестированию</t>
  </si>
  <si>
    <t>INC-1990</t>
  </si>
  <si>
    <t>Перебои в формировании отчетов</t>
  </si>
  <si>
    <t>ВК Кировского и Московского районов 08.08.2025 Отчеты по результатам конвертации: формировались успешно до 8.30. После 9.30 повторно пытались сформировать отчет по результатам конвертации - время формирования 04 м 13сек возникла ошибка «Завершено с ошибкой». Отчет по постановке на ВУ (за период): при формировании отчета на 02 м.42сек выбило из раздела на стартовую страницу, при переходе обратно в раздел отчет продолжал формироваться и завершилось формирование через 04 м.41 сек. При повторном формирование отчет сформировался за 00 м 41 сек. Воспроизвести с площадки мск не удалось. Получены логи сервисов запуска отчета для анализа наличия ошибок взаимодействия с s3/ Необходим анализ сетевого взаимодействия с вк</t>
  </si>
  <si>
    <t>Паринов Алексей Вячеславович/ЕРВУ-Супервайзеры</t>
  </si>
  <si>
    <t>INC-2007</t>
  </si>
  <si>
    <t>Ошибки при подписании</t>
  </si>
  <si>
    <t>При подписании решения об отмене временных мер, процедура завершается с ошибкой, модальное окно редактирования закрывается при открытии.</t>
  </si>
  <si>
    <t>ERVU-14054</t>
  </si>
  <si>
    <t>INC-2010</t>
  </si>
  <si>
    <t>Реинит ноды p00zabpg01</t>
  </si>
  <si>
    <t>Необходимо провести реинициализацию ноды p00zabpg01 для дальнейшей ее эксплуатации. После выхода из строя postgresql нет возможности реплицироваться от мастера. Реинит ноды позволит заново запустить слот репликации.</t>
  </si>
  <si>
    <t>INC-2011</t>
  </si>
  <si>
    <t>Очень долгая транзакция на p00andbpg</t>
  </si>
  <si>
    <t>Вопрос к команде разработки. Просьба проанализировать вывод из приложенного файла. У данных запросов наблюдается короткое время выполнения, но при всем при этом оно циклично и находится в состоянии idle in transaction, будто бы бэкенд внутри транзакции запускает запрос регулярно, не отпуская связь с базой данных. Это поведение может быть осознанным и преднамеренным, но у него есть некоторые "подводные камни". Висящие транзакции удерживают горизонт снимка, не позволяя wal чиститься, тем самым засоряя систему. Прошу пересмотреть обращение к базе данных инициатора данной транзакции и данного запроса.</t>
  </si>
  <si>
    <t>INC-2012</t>
  </si>
  <si>
    <t>Кликхаус заполнен данными, поэтому всё работает не очень хорошо.</t>
  </si>
  <si>
    <t>Основной вопрос к разработке — можем ли мы сократить количество записей TTL до недели? Детализация. Кликхаус заполнен данными, поэтому всё работает не очень хорошо. Видим, что там есть единственная тяжелая таблица, куда все и пишется. У таблицы есть партиции, а самые ранние записи датируются началом прошлого месяца. Записей, похоже, очень много. Несколько вариантов решения вопроса с большим количеством данных: расширение пространства; удаление старых данных. Второй вариант так же разделяется на два: либо удаление вручную по старым партициям, либо удаление с помощью флага TTL для таблицы. Устанавливая его, таблица автоматом будет чистить данные, выходящие за рамки TTL.</t>
  </si>
  <si>
    <t>INC-2013</t>
  </si>
  <si>
    <t>Выполнение пункта 6 плана по оптимизации бэкапов</t>
  </si>
  <si>
    <t>В пункте 6 реализуется система создания реплик с помощью инструмента pg_probackup. Для корректного тестирования требуется изменить настройки репликации на кластере r00anbpg, реплицируемом из Москвы</t>
  </si>
  <si>
    <t>INC-2014</t>
  </si>
  <si>
    <t>Ошибка авторизации</t>
  </si>
  <si>
    <t>При выходе из учетной записи и переадресации на страницу авторизации, после ввода логина не происходит предложения системы на ввод пароля. После обновления страницы ситуация не изменяется. Только после закрытия и открытия окна заново авторизация происходит успешно. Инцидент на контроле у Бирюкова Андрея Михайловича.</t>
  </si>
  <si>
    <t>INC-2015</t>
  </si>
  <si>
    <t>SQL-разработка</t>
  </si>
  <si>
    <t>Необходимо разработать скрипты SQL, для идентификации записей граждан которые были отклонены, либо не подтверждены, либо подлежали неоднократному отклонению со стороны ВК.</t>
  </si>
  <si>
    <t>INC-2016</t>
  </si>
  <si>
    <t>ролевая модель, запрос в БД</t>
  </si>
  <si>
    <t>Пользователь под ролью военного комиссара не видит результат конвертации за свой субъект. Во всех вкладках данные отсутствуют. Запрос на контроле у БАМ.</t>
  </si>
  <si>
    <t>Производственный блок</t>
  </si>
  <si>
    <t>INC-2018</t>
  </si>
  <si>
    <t>p00andbdpg03</t>
  </si>
  <si>
    <t>p00andbdpg03 — не получает данные SNMP, требуется перезагрузка BMC платы/</t>
  </si>
  <si>
    <t>INC-2019</t>
  </si>
  <si>
    <t>Ошибка во вкладке "Настройка безопасности"</t>
  </si>
  <si>
    <t>Ошибка настройка безопасности при редактировании параметров во вкладке "Настройка безопасности" выдает ошибку 500</t>
  </si>
  <si>
    <t>ERVU-14055</t>
  </si>
  <si>
    <t>INC-2062</t>
  </si>
  <si>
    <t>В разделе «Дашборд» данные отображаются некорректно</t>
  </si>
  <si>
    <t>При переходе в раздел «Дашборд» данные отображаются некорректно. При обновлении страницы данные отобразились. Изначально заведённый инцидент (1102) — не решён.</t>
  </si>
  <si>
    <t>INC-2064</t>
  </si>
  <si>
    <t>На реплику p00omnidb поступают неоптимизированные запросы</t>
  </si>
  <si>
    <t>Данная заявка является дополнением закрытой ошибочно задачи 1192 — направлена на согласование и включена в план релизов. Заводим новую заявку и закрываем только после проверки в релизе.</t>
  </si>
  <si>
    <t>Вторая линия поддержки</t>
  </si>
  <si>
    <t>INC-2065</t>
  </si>
  <si>
    <t>Дублирование заявок</t>
  </si>
  <si>
    <t>Заводим новую заявку, так как заявка 1204 закрыта до проверки реализации в релизе.</t>
  </si>
  <si>
    <t>INC-2066</t>
  </si>
  <si>
    <t>p00wrkflw01 — требуется чистка текущей ноды от лишних WAL</t>
  </si>
  <si>
    <t>На ноде p00wrkflw01 кончилось место в разделе /u01. Из-за этого ведущая нода упала. Кластер не работает. Требуется чистка текущей ноды от лишних WAL</t>
  </si>
  <si>
    <t>ТЕСТ</t>
  </si>
  <si>
    <t>INC-2079</t>
  </si>
  <si>
    <t>Слетает фильтр после просмотра карточки гражданина</t>
  </si>
  <si>
    <t>Раздел задание на конвертацию, при проставлении, периода дата рождения а также проставления статуса, система выдает выборку по запросу. После нажатия на стрелку назад фильтр слетает. Есть задача https://jira.egovdev.ru/browse/ERVU-13345 В МО — задача не решена. ERVU-13345. Задача на согласовании на добавление в релиз</t>
  </si>
  <si>
    <t>https://jira.egovdev.ru/browse/ERVU-13345</t>
  </si>
  <si>
    <t>INC-2155</t>
  </si>
  <si>
    <t>Проблемы с процессом подтверждения  возвращения записей</t>
  </si>
  <si>
    <t>Процесс подтверждения возвращения отклоненных записей в военные комиссариаты длится более 1-2х минут а до этого было 15 - 20 секунд Мониторим до пятницы и собираем фактуру. Заявку попросил завести Андрей Михайлович</t>
  </si>
  <si>
    <t>INC-2160</t>
  </si>
  <si>
    <t>Не возможно создание и редактирование учётных записей</t>
  </si>
  <si>
    <t>Не возможно создание и редактирование учётных (невозможны любые действия) записей под ролью Администратор ПОИБ.</t>
  </si>
  <si>
    <t>INC-2161</t>
  </si>
  <si>
    <t>Неверные данные в адресе явки в военкомат</t>
  </si>
  <si>
    <t>При формировании повесток сотрудниками некоторых ВК неверно указывается адрес явки Происходит это по причине того, что в повестку тянутся данные из БД ervu-person-registry, таблица recruitment, а данные организации (ВК) тянутся также из БД ervu-person-registry, но таблицы idm_domain Также при обновлении адреса в карточке военкомата в idm_domain никак не влияет на данные в recruitment, поля (address)</t>
  </si>
  <si>
    <t>https://jira.rtsk.loc/browse/ERVU-14070</t>
  </si>
  <si>
    <t>INC-2162</t>
  </si>
  <si>
    <t>Запросы в состоянии idle_in_transaction</t>
  </si>
  <si>
    <t>На сервере p00wrkflw на мастере наблюдается большое количество запросов с состоянием idle in transaction. Просьба пересмотреть поведение сервисов при обращении к базам данных, так как из-за многочисленных подобных запросов копятся журнальные записи, переполняющие хранилище.</t>
  </si>
  <si>
    <t>INC-2240</t>
  </si>
  <si>
    <t>У гражданина отсутсвуют данные</t>
  </si>
  <si>
    <t>Отсутвует СНИЛС, действующий Паспорт, но у гражданина есть АЙДИРН (135782636808) и он состоит на учете. Скрин приложен. Основные вопросы по данному рекруту. Почему присвоился ИД РН, если паспорт гражданина просрочен, а также нет СНИЛС(а)? Почему в карточке гражданина не отображается признак "инцидент"? Основная проблема заключается в том, что гражданин стоит на учёте, но с его карточкой ничего сделать не могут.</t>
  </si>
  <si>
    <t>ERVU-14171</t>
  </si>
  <si>
    <t>Долгое формирование отчетов</t>
  </si>
  <si>
    <t>Невозможно построить больше 2х отчетов одновременно, так как они уходит в очередь, отчеты строятся очень долго 1) Отчет по плану конвертации записей в ЕРВУ завершается с ошибкой без указания ошибки. тайминг построения 5 минут 05 секунд 2) Отчет по результатам конвертации завершается с ошибкой без указания ошибки. тайминг построения 5 минут 02 секунд 3) Сводный отчет по результатам конвертации 5 минут 02 секунд 4) Сводный отчет по уведомлениям граждан ЛК ЕПГУ 48 секунд</t>
  </si>
  <si>
    <t>Ларин Георгий Викторович/ЕРВУ-Инженер по прикладному ПО и тестированию</t>
  </si>
  <si>
    <t>INC-2250</t>
  </si>
  <si>
    <t>Невозможно определить тип повестки</t>
  </si>
  <si>
    <t>В фильтре подраздела "Поиск по гражданину", раздел "Реестр повестки" невозможно определить тип повестки (призывная кампания, ведение воинского учёта).</t>
  </si>
  <si>
    <t>ERVU-14168</t>
  </si>
  <si>
    <t>Далбаева Аюна Емельяновна/ЕРВУ-L3 Реестр повесток</t>
  </si>
  <si>
    <t>Замедление в работе. Отчёты формируются, но не с первого раза.</t>
  </si>
  <si>
    <t>Замедление в работе. Отчёты формируются, но не с первого раза. Утилизации ЦПУ 99.9%.</t>
  </si>
  <si>
    <t>ERVU-13570</t>
  </si>
  <si>
    <t>Ошибка в разделе Пакетное подписание -&gt; Решения</t>
  </si>
  <si>
    <t>При открытии раздела возникает ошибка 500 Текст и фото ошибки приложены. Возникает из-за того, что у решений отсутствует дата создания. Количество и типы таких решений также приложены.</t>
  </si>
  <si>
    <t>INC-2369</t>
  </si>
  <si>
    <t>Отрицательные значения в системе мониторинга Grafana</t>
  </si>
  <si>
    <t>В системе мониторинга Grafana обнаружено отображение отрицательных значений в метриках очередей Kafka.</t>
  </si>
  <si>
    <t>Юсипов Илья Борисович/ЕРВУ-Инженер по системам мониторинга</t>
  </si>
  <si>
    <t>INC-2420</t>
  </si>
  <si>
    <t>R00ok-ext-fw01-n01</t>
  </si>
  <si>
    <t>@all r00ok -ext-fw01-n01 требуется согласование работ с перезагрузкой. Континент не доступен Нет линков на портах. Так же отпала пинг</t>
  </si>
  <si>
    <t>Алабужев Сергей Михайлович/ЕРВУ-Инженер по сетевому оборудованию</t>
  </si>
  <si>
    <t>INC-2541</t>
  </si>
  <si>
    <t>Записи граждан которые автоматически должны переходить в архив продолжает находиться в разделе ручная конвертация</t>
  </si>
  <si>
    <t>Записи граждан которые автоматические должны переходить в архив (снят с учета, другие причины (поступил на службу в ВС РФ, органы исполнительной власти, в которых предусмотрено военная служба)) продолжает находится в разделе ручная конвертация. ИД ЕРН: 750971143130, 271873738319, 267762615743, 581321825747</t>
  </si>
  <si>
    <t>Организации: Штаб Московского Военного Округа, Штаб Южного Военного Округа Роль - наблюдатель штаба ВО 1 линия СТП - Рославцев А.Д. НДС 5 ГОМУ - Крюков А.В. Описание - под ролью "наблюдатель штаба ВО" в разделе "заявления" отражаются заявления всех военкоматов только одного подчиненного муниципального ВК. Проблема зафиксирована в двух округах.</t>
  </si>
  <si>
    <t>INC-2552</t>
  </si>
  <si>
    <t>Проверка релиз-ноутса 1.12.1</t>
  </si>
  <si>
    <t>INC-2553</t>
  </si>
  <si>
    <t>Сервер недоступен (нет пинга) — r00sprkflw01</t>
  </si>
  <si>
    <t>Описание ситуации Сервер: r00sprkflw01 Время инцидента: 23:35 (ЕКБ), 26.08.2025 Статус: Сервер недоступен (нет пинга), висит на экране Соболя с сообщением «Доступ запрещён администратором. Предъявите персональный идентификатор» и обратным таймером (5 минут до блокировки). Поле ввода пароля отсутствует, нажатие Enter приводит к перезагрузке. Причина: Предположительно, многократный неверный ввод пароля токена пользователя (8У), что привело к блокировке токена. Токен физически не извлекался, но сейчас требуется админский токен для разблокировки. Действия 8У: Сообщили, что физически некому вставить админский токен до 09:00 (ЕКБ), когда на площадке будут военные. Задачи Примечание: Если потребуется помощь с анализом логов или разблокировкой — уточнить детали после 09:00. Создать обращение на анализ причин регулярных перезагрузок сервера r00sprkflw01. После разблокировки (с 09:00 ЕКБ): Запустить сервер. Провести анализ логов на предмет причин перезагрузок и блокировки токена. Проверить в BIOS наличие устройства GuardianID (подтверждение, что токен не извлечён). Напомнить: Пароли от Соболя хранятся в Vault (МСК и ЕКБ), доступ есть у всех, у кого есть права.</t>
  </si>
  <si>
    <t>INC-2573</t>
  </si>
  <si>
    <t>ТЕСТ Ошибки выполнения операций</t>
  </si>
  <si>
    <t>INC-2585</t>
  </si>
  <si>
    <t>Ошибка 500 при поиске записей по типу "Решения"</t>
  </si>
  <si>
    <t>Ошибка 500 при поиске записей по типу "Решения" В разделе “Пакетное подписание” во вкладке “Решения” при попытке поиска записей граждан по типу решения “Снятие с учета” возникает ошибка 500. Данные по записям граждан не отображаются. По остальным типам решений поиск записей граждан отрабатывает корректно. Ошибку выявили в ГОМУ. НДС Мяукин Д.</t>
  </si>
  <si>
    <t>Ошибка модуля сопряжения</t>
  </si>
  <si>
    <t>При формировании выгрузки в модуль сопряжения, появилась ошибка с номером 187hvels-azsglx</t>
  </si>
  <si>
    <t>Соболева Наталья Сергеевна/ЕРВУ-L3 Микорд</t>
  </si>
  <si>
    <t>INC-2667</t>
  </si>
  <si>
    <t>Не корректная работа личный кабинет юрлиц</t>
  </si>
  <si>
    <t>Не корректная работа личного кабинета реестра повесток юридических лиц. После установки релиза 1.12.1, наблюдается возможность в загрузить файл, а должна быть заглушка.</t>
  </si>
  <si>
    <t>Ларин Георгий Викторович/Вторая линия поддержки</t>
  </si>
  <si>
    <t>INC-2686</t>
  </si>
  <si>
    <t>Не формируются отчёты на МСК: Отчёт по плану конвертации записей в ЕРВУ (если не выбран конкретный ВК) Отчёт по результатам конвертации Сводный отчёт по результатам конвертации Сводный отчёт по постановке на учёт (за период)</t>
  </si>
  <si>
    <t>INC-2693</t>
  </si>
  <si>
    <t>Произошла непредвиденная ошибка</t>
  </si>
  <si>
    <t>При проверки пункта 14 релизноутс 1.12.1 (во вложении) — на шаге 3 при возникает ошибка «Произошла непредвиденная ошибка» при загрузке сведений о пользователях.</t>
  </si>
  <si>
    <t>Бабиков Антон Константинович/Блок эксплуатации</t>
  </si>
  <si>
    <t>INC-2694</t>
  </si>
  <si>
    <t>Пункт 13: На шаге 3 возникает ошибка «Произошла непредвиденная ошибка» при заполнении обязательных полей в заявке на добавление пользователей.</t>
  </si>
  <si>
    <t>Бабиков Антон Константинович/Вторая линия поддержки</t>
  </si>
  <si>
    <t>INC-2697</t>
  </si>
  <si>
    <t>Пункт 3: Этап 2 – успешно, за исключением шага 8 во вкладке «IP-адреса» (нет доступных IP-адресов). Этап 3 – успешно, аналогично этапу 2, проблема с шагом, проблема с шагом 14. Дополнительно приложен Релизноутс 1.12.1_v_1.8.1 с описанием шагов проверки / воспроизведения.</t>
  </si>
  <si>
    <t>INC-2703</t>
  </si>
  <si>
    <t>Ошибка «Выгрузить данные»</t>
  </si>
  <si>
    <t>РОЛЬ - Cотрудник ГОМУ Мустафаев. Перейти в бургерном меню справа во вкладку «Внешний обмен», далее «Ручная выгрузка данных», далее нажать вкладку «Выгрузить данные». Внизу всплывает уведомление об ошибке «Ошибка загрузки сервиса: mFE "stagingExport" не загрузился»</t>
  </si>
  <si>
    <t>Не корректное формирование выгрузки для ЕРН</t>
  </si>
  <si>
    <t>Алтунин. Все действия выполнялись под ролью «Сотрудник ГОМУ». 1) В экранной форме «Экспорт данных» в разделе «Выгрузить данные» для выгрузки «Выгрузка сведений ВУ для ЕРН» xml файлы не корректно формируются. В колонке «Дата и время» отсутствует значение времени формирования по появившемся строкам xml выгрузок. В колонке «Файл» отсутствует имя файла xml. По колонке «Действия» скачивание файла не происходит 2) При запущенном процессе формирования полной выгрузки «Выгрузка сведений ВУ для ЕРН» в процессе формирования регулярно система выдает push-уведомление с ошибкой «401». Более того, 01.09.2025 вечером была запущено формирование выгрузки «Выгрузка сведений ВУ для ЕРН» с количеством формируемых файлов 2571. Сегодня (02.09.2025) процесс формирования xml был запущен вновь, так как предыдущий прервался. Количество файлов к формированию не изменилось (2571). На уровне БД количество ожидаемых к включению в выгрузку записей граждан также не изменилось со вчерашнего дня (включено – 9 950 000; еще доступно к включению – 12 852 654). 2.1)Процесс показывает успешное push-уведомление, но в списке новые файлы 3) При нажатии на кнопку «Сформировать архив со всеми сформированными полными выгрузками по ВУ» система выдает push-уведомление с ошибкой «500» Текст ошибки приложен в файле «Текст ошибки» С учетом вышеизложенного, требуется осуществить исправление процесса формирования xml «Выгрузка сведений ВУ для ЕРН» для возможности формирования xml-файлов, а также поправить ошибку по кнопке «Сформировать архив со всеми сформированными полными выгрузками по ВУ»</t>
  </si>
  <si>
    <t>INC-2773</t>
  </si>
  <si>
    <t>ошибка 401 при работе с любым функционалом ГИС А</t>
  </si>
  <si>
    <t>При попытке подписания, формирования решения, открытия вкладок ГИС ЕРВУ всплывает пуш-уведомление с кодом ошибки 401. Проблема массовая, возникает и у первой линии СТП в т.ч. Роли: специалист по ВУ, военный комиссар, сотрудник ГОМУ скрины и харлоги во вложении</t>
  </si>
  <si>
    <t>ERVU-14608</t>
  </si>
  <si>
    <t>Отсутствие сведений  о здоровье и ВИЧ в карточке рекрута</t>
  </si>
  <si>
    <t>1. При наличии у гражданина сведений о ВИЧ, в карточке данный блок не отображаются. 2. При наличии у гражданина сведений о заболеваниях(блок состояние здоровья), в карточке данный блок не отображается. Скриншоты приложены в файлах.</t>
  </si>
  <si>
    <t>INC-2792</t>
  </si>
  <si>
    <t>Некорректные даты в повестках</t>
  </si>
  <si>
    <t>НДС Кошелев Роль Сотрудник ГОМУ случай 1: Идентификатор записи о гражданине в РВУ: 27-072025-27-092072-7314a454-b836-4c19-8996-a4fe839c240d ВК Кировского и Краснофлотского районов города Хабаровск Хабаровского края В истории повестки имеется 2 записи о направлении повестки гражданину от 22.08.2025 сотрудником ВК и 27.08.2025 системой. В истории данного гражданина запись от направлении повестки 27.08.2025 системой отсутствует. На 02.09 повестка не считается врученной автоматически. В карточках повестки, гражданина, а также в Детализированном отчете по повесткам дата вручения отсутствует. случай 2: Некорректно считается дата вручения повестки, не совпадает дата направления повестки в отчете и в карточке Идентификатор записи о гражданине в РВУ: 25-072025-27-022075-4963c43e-71d0-4b9a-9450-c0b9211b60f1 ВК Кировского и Краснофлотского районов города Хабаровск Хабаровского края Согласно истории повестки гражданина: 27.08.2025 05:40:37.230 - Повестка вручена (Системой) 18.08.2025 06:05:02.352 - Повестка направлена Согласно информации в карточке повестки гражданина: Дата, с которой повестка считается врученной: 25.08.2025 Согласно Детализированному отчету по повесткам: Дата направления повестки* - 17.08.2025 Дата вручения повестки (автоматически)* - 27.08.2025 Требуется привести даты к единому виду, настроить корректный расчет даты направления повестки (+7 календарных дней от даты направления), исправить даты в текущих повестках.</t>
  </si>
  <si>
    <t>Доработка раздела заявления</t>
  </si>
  <si>
    <t>По указанию Бирюкова В разделе "Заявления" счетчик страниц не соответствует общему виду. Необходимо сделать счетчик с выводимыми страницами "10", "25", "50", "100". Также необходимо добавить кнопку перехода на последнюю страницу и первую.</t>
  </si>
  <si>
    <t>Броварь Алексей Николаевич/ЕРВУ-L3  Управление контроля качества</t>
  </si>
  <si>
    <t>Некорректное и неполное отображение информации в разделе "Журнал событий безопасности"</t>
  </si>
  <si>
    <t>В журнале событий безопасности факт создания учетной записи по электронной заявке отображается как создание вручную (раздел "сотрудники и роли", вместо "заявка на создание учетных записей"), а также записи этих действий имеют нулевые данные (не отображается кто был создан)</t>
  </si>
  <si>
    <t>Фильтр в ручной конвертации</t>
  </si>
  <si>
    <t>Раздел: «Конвертация» «Ручная конвертация»; контекстное меню «Военный комиссариат». Проблема: при выборе нескольких военкоматов, контекстное меню увеличивается.</t>
  </si>
  <si>
    <t>Не верные значения в отчете по пользователям</t>
  </si>
  <si>
    <t>В отчете по пользователям работающим в системе, в столбце 1 (наименование ВК) отсутствуют наименования ВК. В столбце 3 (роль пользователя) часть данных некорректна (присутствуют лишние знаки, некоторые роли не отражаются) не корректные значения. Дополнительные принсткрины и har-логи во вложении.</t>
  </si>
  <si>
    <t>ERVU-13903, ERVU-11422</t>
  </si>
  <si>
    <t>INC-2899</t>
  </si>
  <si>
    <t>Инцидент Cades plugin</t>
  </si>
  <si>
    <t>При открытии вкладки "Заявления" возникает ошибка "При инициализации модуля для работы с Cades plugin". Принтскрин и har-лог приложены в файлы.</t>
  </si>
  <si>
    <t>Давыдов Ильнар Радикович/ЕРВУ-Супервайзеры</t>
  </si>
  <si>
    <t>Проблема с дашбордом</t>
  </si>
  <si>
    <t>На Дашборде во вкладке «поиск граждан в реестре» при поиске за МО РФ данные есть, а по ВК, например, ВК Приморского края или ВК городского округа Чехов Московской области, г. Чехов — данных нет. Хотя за муниципал данные есть, а за субъект данных нет. Дополнительно в файлы приложены принтскрины и har-лог.</t>
  </si>
  <si>
    <t>Хайруллин Булат Икрамович/ЕРВУ-L3 Микорд</t>
  </si>
  <si>
    <t>INC-2901</t>
  </si>
  <si>
    <t>Некорректная информация в отчете детализированном по повесткам</t>
  </si>
  <si>
    <t>Некорректно считается дата вручения повестки, не совпадает дата направления повестки в отчете и в карточке Идентификатор записи о гражданине в РВУ: 25-072025-27-022075-4963c43e-71d0-4b9a-9450-c0b9211b60f1 ВК Кировского и Краснофлотского районов города Хабаровск Хабаровского края Согласно истории повестки гражданина: 27.08.2025 05:40:37.230 - Повестка вручена (Системой) 18.08.2025 06:05:02.352 - Повестка направлена Согласно информации в карточке повестки гражданина: Дата, с которой повестка считается врученной: 25.08.2025 Согласно Детализированному отчету по повесткам: Дата направления повестки* - 17.08.2025 Дата вручения повестки (автоматически)* - 27.08.2025 Фактура приложена в инциденте: INC-2792</t>
  </si>
  <si>
    <t>Диспетчеры L3</t>
  </si>
  <si>
    <t>INC-2905</t>
  </si>
  <si>
    <t>Содержания отчета по пользователям, работающим в системе</t>
  </si>
  <si>
    <t>В результате формировании “Отчёт по пользователям, работающим в системе”. В полях 1 и 3 данные отображаются некорректно или отсутствуют: 1 столбик: Наименование военного комиссариата 3 столбик: Роль пользователя</t>
  </si>
  <si>
    <t>Ошибка при редактирование учетной записи</t>
  </si>
  <si>
    <t>При работе в двух вкладках браузера при редактирование учетной записи, после изменения данных пользователя, во второй вкладки появляется ошибка.</t>
  </si>
  <si>
    <t>Отсутствуют данные на области странице разделы "Администрирования"</t>
  </si>
  <si>
    <t>Интерфейсе ГИС ЕРВУ при переходе из раздела «Заявки на создание учетных записей» в остальные разделы "Администрирования" отсутствуют данные на области странице (см скрин). После обновления страницы работоспособность восстанавливается до тех пор, пока не произведен переход во вкладку «Заявки на создание учетных записей».</t>
  </si>
  <si>
    <t>INC-3005</t>
  </si>
  <si>
    <t>INC-3006</t>
  </si>
  <si>
    <t>Ошибочные даты</t>
  </si>
  <si>
    <t>В разделе "Ведение учета -&gt; Состоящие на учете" неверные даты постановки на учет. Например, 0299 год или 203 год. При переходе в карточку гражданина во вкладке личные сведения так же неверная дата постановки на ВУ, тогда как во вкладке "История" дата постановки на воинский уже верная.</t>
  </si>
  <si>
    <t>Россошанский Андрей Евгеньевич/Блок эксплуатации</t>
  </si>
  <si>
    <t>Разрешен</t>
  </si>
  <si>
    <t>В разделе "Администрирование -&gt; Администрирование УЗ -&gt; Журнал пользовательских операций", Дата и время события неверная. Например, пакетное подписание совершено в 2005 году.</t>
  </si>
  <si>
    <t>INC-3008</t>
  </si>
  <si>
    <t>В разделе "Конвертация", отображаемая дата постановки на воинский учет неверная.</t>
  </si>
  <si>
    <t>Не формируется автоматический запрос личного дела из целевого военкомата. ВК, к которому прикреплён человек: ВК … районов Пермского края. Единственные сведения о его регистрации: Московская обл. … Т.к. единственные сведения о человеке о его месте регистрации отличаются от сведений о воинском учете, система должна автоматически формировать запросы личного дела из целевого военкомата и переводить человека в статус «смена ВК» см. рис. 1. На рис. 2 показано, что человек внесен в ЕРВУ.</t>
  </si>
  <si>
    <t>INC-3238</t>
  </si>
  <si>
    <t>Постановка на воинский учёт (Ошибка при получении информации о системе)</t>
  </si>
  <si>
    <t>При отправке решений на подписание "ошибка при получении информации о системе"</t>
  </si>
  <si>
    <t>ERVU-14783</t>
  </si>
  <si>
    <t>Воскресенский Валерий Дмитриевич/ЕРВУ-Инженер по прикладному ПО и тестированию</t>
  </si>
  <si>
    <t>Журнал авторизации</t>
  </si>
  <si>
    <t>При деактивации сессии по истечении времени бездействия пользователя в журнале авторизаций не логируется выход из системы. При деактивации сессии админом ПОИБ в журнале авторизации не логируется выход из системы. При самостоятельном выходе из учетной записи выход из сессии логируется не каждый раз, а выход из системы помечается красным цветом, якобы неуспешное действие. При фильтрации по успешным и неуспешным действиям в журнале авторизации данные отсутствуют.</t>
  </si>
  <si>
    <t>Достоверность данных</t>
  </si>
  <si>
    <t>Была проведена авторизация под ролью «Наблюдатель штаба ВО», и зафиксирован факт отсутствия данных в журнале пользовательских операций. Добрый день, коллеги. Проблема обнаружена 10.09.2025 с отображением журнала пользовательских операций. Не отображается ни одна запись ни по одному пользователю. Прилагаю файлы согласно инструкции. Также, есть неточности при работе с отчетом по пользователям работающим в системе. Файл прилагаю. Цветом выделена дата и время формирования файла. На примере ВК Республики Адыгея выявлено, что информация по дате и времени последнего захода в систему отображается неактуальная. Так, сотрудник военного комиссариата республики действительно заходил в систему 09.09.2025, по окончанию рабочего дня он закрыл браузер и ВЫКЛЮЧИЛ АРМ. 10.09.2025 заново авторизовался в системе. Но дата входа не обновилась. В отчете за 10.09.2025 учетная запись не отображается в отчете (так как он, якобы 10.09.2025 не заходил в систему). А в отчете за период с 09 по 10.09.2025 запись отображена. Но при этом нет даты и времени выхода из системы. Из личного использования ЕРВУ замечу, что если оставить страницу ЕРВУ открытой на ночь (примерно с 20.00 до 07.00) то утром отображается окно входа в систему (естественно речь идет о том случае, если нет тех. работ,при тех работах понятно почему надо заново авторизоваться) . То есть на сервере, я так подозреваю, есть какой то тайм-аут по бездействию пользователя и последующей его отключения и повторной авторизации. Остается неизвестным почему в отчет не попадает информация о начале и конце сессий работы пользователя в системе.</t>
  </si>
  <si>
    <t>Данные с платформы обратной связи не загружаются в дашборды</t>
  </si>
  <si>
    <t>Не загружается файл информации по обжалованиям с платформы обратной связи в дашборд ГИС ЕРВУ.</t>
  </si>
  <si>
    <t>Отсутствуют сведения в разделе «Ограничения»</t>
  </si>
  <si>
    <t>Ограничения. Важно! Появились решения без дат.</t>
  </si>
  <si>
    <t>INC-3344</t>
  </si>
  <si>
    <t>«Постановка» -«Первоначальная - старше 18 лет» — ошибка 500 (ЕКБ)</t>
  </si>
  <si>
    <t>В ЕКБ при тестировании версии ЕРВУ 1.12.2, при создании карточки («Постановка» -«Первоначальная - старше 18 лет») система выдаёт ошибку 500, из-за чего выполнить проверку по чек-листу не представляется возможным. Роль — Супервайзер ГОМУ, ВК Тест1 Проблема из п.1 РН встречается не только на этой роли, но и у роли Специалиста ВК по ВУ. Скриншот, har-лог и логи системы за последние с 19:00 до 21:00 прикладываем.</t>
  </si>
  <si>
    <t>INC-3349</t>
  </si>
  <si>
    <t>Журнал загрузки — ошибка 500 (1.12.2 ЕКБ)</t>
  </si>
  <si>
    <t>Ошибка в РН пункт 5 — ошибка 500. РН приложен к инциденту. Дополнительные логи — https://cloud.rt-sk.ru/index.php/apps/files/files/697144?dir=/%D0%97%D0%B0%D0%B4%D0%B0%D1%87%D0%B8%20SD/3306</t>
  </si>
  <si>
    <t>INC-3352</t>
  </si>
  <si>
    <t>Ошибка при прохождении п.8 РН (1.12.2 ЕКБ)</t>
  </si>
  <si>
    <t>Пункт 8, шаг 9 — когда задаём период с 01.07.2025 по 31.07.2025 выскакивает ошибка 504. Подробное описание требуемых действий приложено в РН. HAR-лог и принтскрин приложены.</t>
  </si>
  <si>
    <t>19.08.2025г. 10:58:34 Пользователь – «Система» вручную закрыл инцидент № 1791965 и переместил его в «Архив инцидентов». Повторение данного действия 29.08.25г. 17:41:59, 06.09.25г. 01:17:56, 14.09.25г. 02:02:34.</t>
  </si>
  <si>
    <t>В разделе «Внешний обмен» → «Ручная загрузка данных» → «Журнал загрузки Модальном окне в поле период задать период с 01.07.2025 по 31.07.2025, не отображается информационное сообщение «Максимальное допустимое количество записей в выгрузке -не более 600 000.</t>
  </si>
  <si>
    <t>INC-3478</t>
  </si>
  <si>
    <t>Тестовый инц</t>
  </si>
  <si>
    <t>Выполняется постановка задачи</t>
  </si>
  <si>
    <t>Тест инструкция</t>
  </si>
  <si>
    <t>ВК Ягоднинского Среднеканского и Сусуманского районов Магаданской области, аналогично в ВК Кировского и Краснофлотского районов города Хабаровск Хабаровского края;</t>
  </si>
  <si>
    <t>Выполняется анализ проблемы</t>
  </si>
  <si>
    <t>ERVU-14969</t>
  </si>
  <si>
    <t>Перейти в раздел «Ведение учета» подраздел «Состоящие на учете», перейти в карточку гражданина в статусе «Состоит на учете», для вызова гражданина по повестке нажмите кнопку «Вызвать».</t>
  </si>
  <si>
    <t>Несоответствие статуса «Направлены реализаторам» статусу «Временная мера снята» у рекрутов с ИД ЕРН 904764593506, 307011661456, 769921872893</t>
  </si>
  <si>
    <t>Авторизовался в ГИС ЕРВУ, открыть раздел Ведение учёта, открыть подраздел Состоящие на учёте, ввести один ИД ЕРН любого указанного рекрута</t>
  </si>
  <si>
    <t>INC-3778</t>
  </si>
  <si>
    <t>Не отображаются данные в разделе «Взаимодействие с ЕРН по ВУ»</t>
  </si>
  <si>
    <t>Авторизовался в системе ГИС ЕРВУ, перешел в раздел «Внешний обмен», открыл вкладки «Результат отправки пакетов документов в ЕРН», отображаются, только Идентификаторы сообщений. На вкладке «Результат обработки сведений ВУ в ЕРН» отображаются ID UK и ID ERN.</t>
  </si>
  <si>
    <t>Волкова Алиса Валерьевна</t>
  </si>
  <si>
    <t>Система не выносит данные из заявлений.</t>
  </si>
  <si>
    <t>Авторизоваться в ЕРВУ под ролью «Специалист по заявлениям». Открыть раздел «заявления», далее в одно из указанных заявлений (№6110994474, 6103790658, 6087474192, 6065821595 и 6068571114). В «Истории» будет указано «данные о заявление не переданы в ЕРВУ». Граждане, которые представлены в вышеупомянутых заявлениях, были найдены в ЕРВУ, данные СНИЛС и паспорта соответствуют в заявлении и в ЕРВУ.</t>
  </si>
  <si>
    <t>INC-3820</t>
  </si>
  <si>
    <t>тест</t>
  </si>
  <si>
    <t>INC-3857</t>
  </si>
  <si>
    <t>В выпадающем списке происходит наложение наименований ВК</t>
  </si>
  <si>
    <t>Направлено в разработку</t>
  </si>
  <si>
    <t>В разделе «Конвертация», в подразделе «Ручная конвертация». В выпадающем списке происходит наложение строк, если название ВК длинное (более 2 строк).</t>
  </si>
  <si>
    <t>INC-3922</t>
  </si>
  <si>
    <t>Несоответствие ролевой модели</t>
  </si>
  <si>
    <t>В панели меню «Администрирование» – «Администрирование УЗ» – «Роли» функционал редактирования недоступен. В панели меню «Администрирование» – «Организации» подраздел «Структура МО» согласно ролевой модели должен называться «Организации».</t>
  </si>
  <si>
    <t>INC-3924</t>
  </si>
  <si>
    <t>Ошибка авторизации доступа | Загрузка/выгрузка данных</t>
  </si>
  <si>
    <t>В панели меню: «Внешний обмен» – «Ручная выгрузка данных» – «Выгрузить данные» – при нажатии кнопки «Сформировать новый файл для выгрузки...» и выборе задачи для выгрузки «Список граждан, подлежащих постановке на воинский учет в 17 лет» система выдает ошибку 403 (ошибка авторизации доступа).</t>
  </si>
  <si>
    <t>INC-3925</t>
  </si>
  <si>
    <t>Внутренняя ошибка сервиса | Ошибка 500</t>
  </si>
  <si>
    <t>В панели меню: «Внешний обмен» – «Ручная выгрузка данных» – «Выгрузить данные» – при нажатии кнопки «Сформировать новый файл для выгрузки...» и выборе задачи для выгрузки «Выгрузка сведений ВУ для ЕРН» после нажатия на чекбокс «Выгрузка изменений» и выборе даты календарного дня загрузки при формировании файла система выдает ошибку 500 (неожиданная внутренняя ошибка сервиса).</t>
  </si>
  <si>
    <t>INC-3926</t>
  </si>
  <si>
    <t>Загрузка/выгрузка данных</t>
  </si>
  <si>
    <t>Авторизоваться в ЕРВУ под ролью «Супервайзер ГОМУ». Открыть раздел «Внешний обмен», далее Ручная загрузка данных - Журнал загрузки файлов. При нажатии кнопки "Выгрузить" в окне "Параметры выгрузки" при изменении периода времени - количество записей за выбранный период не изменяется. Под ролью Супервайзер ГОМУ в разделе Внешний обмен: Ручная загрузка данных - Журнал загрузки файлов – «При нажатии кнопки "Выгрузить" в окне "Параметры выгрузки" при изменении периода времени - количество записей в модальном окне не изменяется». При нажатии кнопки "Выгрузить" в окне "Параметры выгрузки" при изменении периода времени - количество записей в модальном окне за выбранный период не изменяется. HAR-лог приложен.</t>
  </si>
  <si>
    <t>INC-3927</t>
  </si>
  <si>
    <t>Шаги повторения проблемы Под ролью Супервайзер ГОМУ при переходе в раздел Внешний обмен: Ручная загрузка данных - Загрузить данные – «При выборе количества отображаемых строк на странице, при выборе количества отображаемых элементов при пагинации "5; 7; Все" на странице не отображается заданное количество строк» +++++++++++++++++++++++ Последовательность шагов Авторизоваться в ЕРВУ под ролью «Супервайзер ГОМУ». В разделе Внешний обмен открыть Ручная загрузка данных - Загрузить данные. При выборе значения в строк на странице: "5; 7; Все" - количество отображаемых строк не соответствует заданному значению. +++++++++++++++++++++++ Наблюдаемый некорректный результат При выборе количества отображаемых строк на странице, при задании значения: "5; 7; Все" - - количество отображаемых строк не соответствует заданному значению.</t>
  </si>
  <si>
    <t>INC-3929</t>
  </si>
  <si>
    <t>Заполнение полей | Валидация полей</t>
  </si>
  <si>
    <t>В панели меню: «Ведение учёта» – «Учет в организациях» – «Фильтр»: при наборе ИНН есть возможность указать более 10 цифр.</t>
  </si>
  <si>
    <t>Массовая неконтролируемая и нелогируемая блокировка учётных записей сотрудников ВК.</t>
  </si>
  <si>
    <t>Направлено на тестирование решения</t>
  </si>
  <si>
    <t>Последовательность шагов: 1) Администратором ПОИБ исполнена заявка на разблокировку учетной записи пользователя ЕРВУ. 2) Учетная запись успешно разблокирована. 3) Ориентировочно спустя сутки учетная запись блокируется системой, при этом не логируется блокировка. Проблема наблюдается массово по всем ВК, где УЗ были разблокированы через электронные заявки. Проверены настройки безопасность ГИС ЕРВУ: Количество неактивных дней до блокировки УЗ - 45 Количество попыток ввода неверного пароля - 10 Собраны скриншоты: 1) Карточка принятой заявки на разблокировку учетной записи. 2) Перед исполнением заявки проверка факта того, что учетная запись действительно заблокирована. 3) Заявка успешно исполнена. 4) После исполнения заявки, проверка подтверждения разблокировки учетной записи. 5) Спустя ориентировочно сутки, учетная запись заблокирована системой. 6) В журнале отсутствует запись о блокировке пользователя системой. 7) Проверка наличия попыток входа пользователя в систему.</t>
  </si>
  <si>
    <t>ERVU-14972</t>
  </si>
  <si>
    <t>INC-3935</t>
  </si>
  <si>
    <t>Ведение учета</t>
  </si>
  <si>
    <t>Под ролью Супервайзер ГОМУ ошибка в разделе ведение учета: Ведение учёта – Имеющие право на отсрочку – «В фильтре при выборе даты получения сведений есть возможность указать еще не наступившие даты при этом система выдает ошибку "Bad Request"»</t>
  </si>
  <si>
    <t>INC-3938</t>
  </si>
  <si>
    <t>Ошибка авторизации доступа.</t>
  </si>
  <si>
    <t>Загрузка/выгрузка данных.</t>
  </si>
  <si>
    <t>INC-3995</t>
  </si>
  <si>
    <t>Расположение полей / Валидация полей</t>
  </si>
  <si>
    <t>Поле «Статус» находится на другом уровне (ниже) относительно полей «Номер паспорта», «Серия паспорта» в разделах: «Эталонные данные» – «Реестр профилей» – «Поиск» – «Фильтр»; «Эталонные данные» – «Конфликты данных» – «Конфликт персданные» – «Фильтр»; «Ведение учета» – «Снятие с учета» – «Фильтр»; «Ведение учёта» – «Запрос личного дела» – «Фильтр». «Ведение учёта» – «Отсрочка/Освобождение» – «Фильтр»: поля «Тип» и «Основания» находятся на другом уровне (ниже) относительно полей «Дата решения», «Номер решения», «Действие до». «Ведение учёта» – «Имеющие право на отсрочку» – «Фильтр»: поле «Основания» находится на другом уровне (ниже) относительно полей «Дата получения сведений», «Действие до». «Ведение учёта» – «Архив» – «Фильтр»: поле «Причина архивации» находится на другом уровне (ниже) относительно полей «Серия паспорта», «Номер паспорта». «Контроль качества данных» – «Журнал инцидентов» – «Фильтр»: поле «Причина регистрации» находится на другом уровне (ниже) относительно поля «Дата регистрации». «Контроль качества данных» – «Архив инцидентов» – «Фильтр»: поле «Поставщик» находится на другом уровне (ниже) относительно поля «Номер инцидента».</t>
  </si>
  <si>
    <t>ERVU-15062, ERVU-15063</t>
  </si>
  <si>
    <t>INC-3996</t>
  </si>
  <si>
    <t>есть возможность указать еще не наступившие даты</t>
  </si>
  <si>
    <t>Авторизоваться в ЕРВУ под ролью «Супервайзер ГОМУ», «Сотрудник ГОМУ». Открыть справку, где описаны разделы и действия указаны в справке к инциденту. Под ролью Супервайзер ГОМУ, Сотрудник ГОМУ в различных разделах есть возможность указать еще не наступившие даты в фильтре. Далее, подробное описание вкладок указаны в справке к инциденту. В фильтре при выборе даты формирования есть возможность указать еще не наступившие даты.</t>
  </si>
  <si>
    <t>INC-3998</t>
  </si>
  <si>
    <t>Ошибка чекбокса в подразделе, раздела «Эталонные данные»</t>
  </si>
  <si>
    <t>Авторизоваться в ЕРВУ под ролью «Супервайзер ГОМУ». Открыть раздел «Эталонные данные» – «Конфликты данных» – «Конфликт персданные» – «Фильтр» – в поле «Статус» при выборе чекбокса одного из статусов, содержащих слово «Решение…» выбираются сразу 14 статусов с данным словом.</t>
  </si>
  <si>
    <t>INC-4157</t>
  </si>
  <si>
    <t>Общее функционирование системы</t>
  </si>
  <si>
    <t>Возникновение ошибок 401 и 504 при работе с любым разделом ГИС ЕРВУ. При открытии разделов и работе с ними, с фильтрами возникают ошибки 401 и 504. После появления ошибок разделы перестают функционировать корректно, появляются новые ошибки см. скриншоты. После обновления страницы ошибки исчезают.</t>
  </si>
  <si>
    <t>INC-4284</t>
  </si>
  <si>
    <t>загрузка файла из ПОС для отображения информации на дашборде</t>
  </si>
  <si>
    <t>Отсутствует возможность загрузки файла из ПОС для отображения информации на дашборде.</t>
  </si>
  <si>
    <t>Услуга</t>
  </si>
  <si>
    <t>Номер заявки в ТБД</t>
  </si>
  <si>
    <t>Дата завершения тестирования</t>
  </si>
  <si>
    <t>19.09.2025 12:38</t>
  </si>
  <si>
    <t>   Проконсультировали пользователя. Были очищены кеш, куки, выполнена переавторизация, проверено, что нет второго активного окна ГИС ЕРВУ. При попытке сохранения изменений всплывает пуш-уведомление «ошибка сохранения»</t>
  </si>
  <si>
    <t>В работе</t>
  </si>
  <si>
    <t>Постановка на воинский учет</t>
  </si>
  <si>
    <t>27677</t>
  </si>
  <si>
    <t>17.09.2025 12:04</t>
  </si>
  <si>
    <t> ВК Ягоднинского Среднеканского и Сусуманского районов Магаданской области, аналогично в ВК Кировского и Краснофлотского районов города Хабаровск Хабаровского края;</t>
  </si>
  <si>
    <t>№27475</t>
  </si>
  <si>
    <t>16.09.2025 08:28</t>
  </si>
  <si>
    <t>В разделе «Внешний обмен» → «Ручная загрузка данных» → «Журнал загрузки Модальном окне в поле период задать период с 01.07.2025 по 31.07.2025, не отображается информационное сообщение «Максимальное допустимое количество записей в выгрузке -не более 600 000. </t>
  </si>
  <si>
    <t>Журналирование</t>
  </si>
  <si>
    <t>-</t>
  </si>
  <si>
    <t>15.09.2025 22:16</t>
  </si>
  <si>
    <t>19.08.2025г. 10:58:34 Пользователь – «Система» вручную закрыл  инцидент № 1791965 и переместил его в «Архив инцидентов». Повторение данного действия 29.08.25г. 17:41:59, 06.09.25г. 01:17:56, 14.09.25г. 02:02:34.</t>
  </si>
  <si>
    <t>Компонента "Инциденты"</t>
  </si>
  <si>
    <t>27276</t>
  </si>
  <si>
    <t>12.09.2025 17:46</t>
  </si>
  <si>
    <t>Временные меры (Ограничения)</t>
  </si>
  <si>
    <t>27077</t>
  </si>
  <si>
    <t>11.09.2025 19:16</t>
  </si>
  <si>
    <t>Обжалование</t>
  </si>
  <si>
    <t>В анализе у разработки</t>
  </si>
  <si>
    <t>.</t>
  </si>
  <si>
    <t>11.09.2025 18:50</t>
  </si>
  <si>
    <t> Была проведена авторизация под ролью «Наблюдатель штаба ВО», и зафиксирован факт отсутствия данных в журнале пользовательских операций. Добрый день, коллеги. Проблема обнаружена 10.09.2025 с отображением журнала пользовательских операций. Не отображается ни одна запись ни по одному пользователю. Прилагаю файлы согласно инструкции. Также, есть неточности при работе с отчетом по пользователям работающим в системе. Файл прилагаю. Цветом выделена дата и время формирования файла. На примере ВК Республики Адыгея выявлено, что информация по дате и времени последнего захода в систему отображается неактуальная. Так, сотрудник военного комиссариата республики действительно заходил в систему 09.09.2025, по окончанию рабочего дня он закрыл браузер и ВЫКЛЮЧИЛ АРМ. 10.09.2025 заново авторизовался в системе. Но дата входа не обновилась. В отчете за 10.09.2025 учетная запись не отображается в отчете (так как он, якобы 10.09.2025 не заходил в систему). А в отчете за период с 09 по 10.09.2025 запись отображена. Но при этом нет даты и времени выхода из системы. Из личного использования ЕРВУ замечу, что если оставить страницу ЕРВУ открытой на ночь (примерно с 20.00 до 07.00) то утром отображается окно входа в систему (естественно речь идет о том случае, если нет тех. работ,при тех работах понятно почему надо заново авторизоваться) . То есть на сервере, я так подозреваю, есть какой то тайм-аут по бездействию пользователя и последующей его отключения и повторной авторизации. Остается неизвестным почему в отчет не попадает информация о начале и конце сессий работы пользователя в системе.</t>
  </si>
  <si>
    <t>Ожидание дополнительной информации</t>
  </si>
  <si>
    <t>26826</t>
  </si>
  <si>
    <t>11.09.2025 14:01</t>
  </si>
  <si>
    <t>Администрирование</t>
  </si>
  <si>
    <t>11.09.2025 06:22</t>
  </si>
  <si>
    <t>Не формируется автоматический запрос личного дела из целевого военкомата. ВК, к которому прикреплён человек: ВК … районов Пермского края. Единственные сведения о его регистрации: Московская обл. … Т.к. единственные сведения о человеке о его месте регистрации отличаются от сведений о воинском учете, система должна автоматически формировать запросы личного дела из целевого военкомата и переводить человека в статус «смена ВК» см. рис. 1. На рис. 2 показано, что человек внесен в ЕРВУ. </t>
  </si>
  <si>
    <t>На согласовании МО</t>
  </si>
  <si>
    <t>Переопределение военкомата</t>
  </si>
  <si>
    <t>26818</t>
  </si>
  <si>
    <t>09.09.2025 20:39</t>
  </si>
  <si>
    <t>26488</t>
  </si>
  <si>
    <t>07.09.2025 19:11</t>
  </si>
  <si>
    <t>26419</t>
  </si>
  <si>
    <t>06.09.2025 16:10</t>
  </si>
  <si>
    <t>Интерфейсе ГИС ЕРВУ при переходе из раздела «Заявки на создание учетных записей» в остальные разделы "Администрирования" отсутствуют данные на области странице (см скрин). После обновления страницы работоспособность восстанавливается до тех пор, пока не произведен переход во вкладку «Заявки на создание учетных записей». </t>
  </si>
  <si>
    <t>отсутствует</t>
  </si>
  <si>
    <t>06.09.2025 15:54</t>
  </si>
  <si>
    <t>При работе в двух вкладках браузера при редактирование учетной записи, после изменения данных пользователя, во второй вкладки появляется ошибка. </t>
  </si>
  <si>
    <t>04.09.2025 19:05</t>
  </si>
  <si>
    <t>Некорректно считается дата вручения повестки, не совпадает дата направления повестки в отчете и в карточке Идентификатор записи о гражданине в РВУ: 25-072025-27-022075-4963c43e-71d0-4b9a-9450-c0b9211b60f1 ВК Кировского и Краснофлотского районов города Хабаровск Хабаровского края Согласно истории повестки гражданина: 27.08.2025 05:40:37.230 - Повестка вручена (Системой) 18.08.2025 06:05:02.352 - Повестка направлена Согласно информации в карточке повестки гражданина: Дата, с которой повестка считается врученной: 25.08.2025 Согласно Детализированному отчету по повесткам: Дата направления повестки* - 17.08.2025 Дата вручения повестки (автоматически)* - 27.08.2025 Фактура приложена в инциденте: INC-2792</t>
  </si>
  <si>
    <t>Отчетность</t>
  </si>
  <si>
    <t>Отсутствует</t>
  </si>
  <si>
    <t>04.09.2025 18:55</t>
  </si>
  <si>
    <t>26335</t>
  </si>
  <si>
    <t>04.09.2025 18:44</t>
  </si>
  <si>
    <t>25710</t>
  </si>
  <si>
    <t>04.09.2025 02:50</t>
  </si>
  <si>
    <t>Раздел: «Конвертация»  «Ручная конвертация»; контекстное меню «Военный комиссариат».  Проблема: при выборе нескольких  военкоматов, контекстное меню увеличивается.</t>
  </si>
  <si>
    <t>Конвертация</t>
  </si>
  <si>
    <t>отсуств</t>
  </si>
  <si>
    <t>03.09.2025 16:05</t>
  </si>
  <si>
    <t>—</t>
  </si>
  <si>
    <t>02.09.2025 18:31</t>
  </si>
  <si>
    <t>По указанию Бирюкова  В разделе "Заявления" счетчик страниц не соответствует общему виду. Необходимо сделать счетчик с выводимыми страницами "10", "25", "50", "100". Также необходимо добавить кнопку перехода на последнюю страницу и первую.</t>
  </si>
  <si>
    <t>Заявление</t>
  </si>
  <si>
    <t>02.09.2025 11:53</t>
  </si>
  <si>
    <t>Отсутствие сведений о здоровье и ВИЧ в карточке рекрута</t>
  </si>
  <si>
    <t>1. При наличии у гражданина сведений о ВИЧ, в карточке данный блок не отображаются.   2. При наличии у гражданина сведений о заболеваниях(блок состояние здоровья), в карточке данный блок не отображается.  Скриншоты приложены в файлах.</t>
  </si>
  <si>
    <t>02.09.2025 11:00</t>
  </si>
  <si>
    <t>Алтунин. Все действия выполнялись под ролью «Сотрудник ГОМУ». 1) В экранной форме «Экспорт данных» в разделе «Выгрузить данные» для выгрузки «Выгрузка сведений ВУ для ЕРН» xml файлы не корректно формируются. В колонке «Дата и время» отсутствует значение времени формирования по появившемся строкам xml выгрузок. В колонке «Файл» отсутствует имя файла xml. По колонке «Действия» скачивание файла не происходит 2) При запущенном процессе формирования полной выгрузки «Выгрузка сведений ВУ для ЕРН» в процессе формирования регулярно система выдает push-уведомление с ошибкой «401». Более того, 01.09.2025 вечером была запущено формирование выгрузки  «Выгрузка сведений ВУ для ЕРН» с количеством формируемых файлов 2571. Сегодня (02.09.2025) процесс формирования xml был запущен вновь, так как предыдущий прервался. Количество файлов к формированию не изменилось (2571). На уровне БД количество ожидаемых к включению в выгрузку записей граждан также не изменилось со вчерашнего дня (включено ­– 9 950 000; еще доступно к включению – 12 852 654). 2.1)Процесс показывает успешное push-уведомление, но в списке новые файлы  3) При нажатии на кнопку «Сформировать архив со всеми сформированными полными выгрузками по ВУ» система выдает push-уведомление с ошибкой «500»  Текст ошибки приложен в файле «Текст ошибки» С учетом вышеизложенного, требуется осуществить исправление процесса формирования xml «Выгрузка сведений ВУ для ЕРН» для возможности формирования xml-файлов, а также поправить ошибку по кнопке «Сформировать архив со всеми сформированными полными выгрузками по ВУ»</t>
  </si>
  <si>
    <t>Внешний обмен</t>
  </si>
  <si>
    <t>30.08.2025 06:11</t>
  </si>
  <si>
    <t>На паузе</t>
  </si>
  <si>
    <t>Работа с отдельными записями (Единый компоненте сопряжения)</t>
  </si>
  <si>
    <t>Нету</t>
  </si>
  <si>
    <t>27.08.2025 00:33</t>
  </si>
  <si>
    <t>Организации: Штаб Московского Военного Округа, Штаб Южного Военного Округа Роль - наблюдатель штаба ВО 1 линия СТП - Рославцев А.Д. НДС 5 ГОМУ - Крюков А.В. Описание - под ролью "наблюдатель штаба ВО" в разделе "заявления" отражаются заявления только одного подчиненного муниципального ВК. Проблема зафиксирована в двух округах</t>
  </si>
  <si>
    <t>24908</t>
  </si>
  <si>
    <t>25.08.2025 15:58</t>
  </si>
  <si>
    <t>1. При входе в раздел архив всплывет ошибка данные не загружаются  2. При переходе в архивную карточку гражданина и просмотре вкладок (подробные сведения решения) возникают несколько ошибок см скриншот.   3. Под ролью сотрудника ГОМУ наблюдается дублирование записей граждан с разными причинами снятия. Необходимо отражать конечные статусы граждан в данном разделе.  </t>
  </si>
  <si>
    <t>Снятие с воинского учета</t>
  </si>
  <si>
    <t>23.08.2025 00:20</t>
  </si>
  <si>
    <t>Гражданин при подписании военным комиссаром решения об отклонении включения сведений в ЕРВУ  по причинам  "снят по причинам поступления сведений о смерти гражданина" или "снят по причине поступления сведений о достижении предельного возраста пребывания в запасе" переходит в раздел "ручная конвертация". Необходимо, чтобы в подобных случаях гражданин переходил в раздел "архив" Для примера ID ЕРН: 015688389108 Роль: сотрудник ГОМУ</t>
  </si>
  <si>
    <t>ERVU-14293</t>
  </si>
  <si>
    <t>Уточнение требований</t>
  </si>
  <si>
    <t>23.08.2025 00:00</t>
  </si>
  <si>
    <t>В разделе "Ручная конвертация" при нажатии кнопки "Корректировка ВК" имеется возможность выбрать ВК: субъекта, Тестовый ВК и ГОМУ. Необходимо чтоб в этом выпадающем списке остались только муниципальные ВК. Роль: Сотрудник ГОМУ. </t>
  </si>
  <si>
    <t>ERVU-14292</t>
  </si>
  <si>
    <t>02.09.2025</t>
  </si>
  <si>
    <t>06.09.2025</t>
  </si>
  <si>
    <t>19.08.2025 13:36</t>
  </si>
  <si>
    <t>10.08.2025 20:30</t>
  </si>
  <si>
    <t>Ошибки подключения к ГИС ЕРВУ</t>
  </si>
  <si>
    <t>06.08.2025 07:44</t>
  </si>
  <si>
    <t>Требуется консультация по данным выгруженного отчёта. Сумма данных столбцов "подтверждено (подписано решение)", "не подлежит конвертации (архив)", "отклонено (ручная конвертация)",  "на подтверждении", "на подписании" не соответствует сумме данных из столбцов "сопоставлено" и "не сопоставлено". Нужна информация о том, что это за данные и как они суммируются.</t>
  </si>
  <si>
    <t>Запрошена информация с площадки</t>
  </si>
  <si>
    <t>05.08.2025 15:39</t>
  </si>
  <si>
    <t>Проверка 16 (п.4) релиз 1.11.3. В разделе «Внешний обмен» → «Ручная загрузка данных» → «Журнал загрузки записей»  нажать кнопку «Выгрузить». При формировании выгрузки на большое количество записей (например, за месяц), кнопка "Скачать" недоступна и в модальном окне отображается подсказка об изменении периода и указано количество записей. Далее, если нажать "Отмена" перейти в другой раздел, а далее вернуться обратно и задать тот же период, то подсказка в модальном окне не отображается, а количество записей указано 0. Необходимо при возвращении в модальное окно отображать подсказку и количество записей</t>
  </si>
  <si>
    <t>Актуализация данных</t>
  </si>
  <si>
    <t>04.08.2025 08:08</t>
  </si>
  <si>
    <t>В базе ervu_journal обнаруживаются частые deadlock со стороны update запросов. Просьба отследить логику этих запросов и распределить или же перестроить их так, чтобы они не мешали друг другу. Информация о запросах в прикрепленном файле </t>
  </si>
  <si>
    <t>Готов к релизу</t>
  </si>
  <si>
    <t>Подготовка релиза к передаче</t>
  </si>
  <si>
    <t>СУБД. Ошибки</t>
  </si>
  <si>
    <t>03.08.2025 22:13</t>
  </si>
  <si>
    <t>Инициатор от МО: Шуреков С. В разделе "Ручная конвертация" под ролью "Сотрудник ГОМУ" при выборе Организации в фильтре поиска появляются организации, которые не существует в системе.  В архиве проверили наличие данных ВК сотрудниками 8го управления - отсутствуют.</t>
  </si>
  <si>
    <t>01.09.2025</t>
  </si>
  <si>
    <t>15.08.2025</t>
  </si>
  <si>
    <t>25.07.2025 16:38</t>
  </si>
  <si>
    <t>17.07.2025 20:31</t>
  </si>
  <si>
    <t>Инициатор: Шуреков В нескольких ВК в разделе ЕРВУ "Задание на конвертацию" у сотрудников ВК по воинскому учету не могут сформировать решение по внесению сведений в ГИС ЕРВУ. Неактивен чек-бокс в списке раздела заданий на конвертацию. В карточке гражданина, так же нет кнопки сформировать решение. Из консоли разработчика скриншот приложен, гражданин находиться в процессе конвертации. </t>
  </si>
  <si>
    <t>17.07.2025 14:23</t>
  </si>
  <si>
    <t>10.07.2025 00:22</t>
  </si>
  <si>
    <t>Выявлено, что есть карточки гражданина, которые имеют статус «Наличие права на отсрочку от призыва на военную службу». Согласно №53-ФЗ от 28.03.1998 г. граждане, имеющие двух и более детей имеют право на отсрочку от призыва на военную службу до 30 лет. При достижении данного возраста, гражданин освобождается от призыва. Соответственно статус в ГИС ЕРВУ должен быть снят.   Реальная карточка гражданина, имеющего данный статус:   Цицкиев Тамерлан Хасанович 02.06.1995 г.р., поставлен на ВУ 13.03.2025 Имеющий право на отсрочку от призыва в период с 05.07.2025 по 27.08.2042 г. Сведения о детях: Цицкиев Мухаммад Тамерланович 08.07.2021 г.р. Цицкиева Диляра Тамерлановна 08.11.2022 г.р. Цицкиева Хадиджа Тамерлановна 27.08.2024 г.р. Данный гражданин должен сняться на отсрочку от призыва. </t>
  </si>
  <si>
    <t>16.09.2025</t>
  </si>
  <si>
    <t>09.07.2025 11:18</t>
  </si>
  <si>
    <t>1.11.0</t>
  </si>
  <si>
    <t>1.11.1</t>
  </si>
  <si>
    <t>1.12.1.2</t>
  </si>
  <si>
    <t>1.12.7</t>
  </si>
  <si>
    <t>1.12.9</t>
  </si>
  <si>
    <t/>
  </si>
  <si>
    <t>ERVU-15054</t>
  </si>
  <si>
    <t>1.12.2.2</t>
  </si>
  <si>
    <t>1.12.4.2</t>
  </si>
  <si>
    <t>ERVU-15034</t>
  </si>
  <si>
    <t>INC-4512</t>
  </si>
  <si>
    <t>Заявка получает статус "Отправлена"</t>
  </si>
  <si>
    <t>После релиза 1.12.3, всем согласованным заявкам на изменение основных данных пользователя, разблокировку, блокировку, а также сброс пароля присваивается статус «отправлена», должен быть статус исполнена, но по idm заявка отрабатывается. Из-за данной неисправности ответственный по ЗИ не может своевременно получить информацию по статусу заявки, а также довести новый пароль до пользователей. Заявки на создание пользователей и изменение ролей работают корректно.</t>
  </si>
  <si>
    <t>INC-4749</t>
  </si>
  <si>
    <t>Отказ системы ВМ Базис</t>
  </si>
  <si>
    <t>Отказ системы ВМ Базис в ЕКБ, обеспечивающей СКДПУ.</t>
  </si>
  <si>
    <t>INC-1319</t>
  </si>
  <si>
    <t>Большой лаг на топике process.controlled.start</t>
  </si>
  <si>
    <t>Большой лаг на топике process.controlled.start - 1074776 Не формируются решения - весит в процессе выполнения (большая задержка более 2 часов) Большая нагрузка на базу worklow Проблема со стороны военкоматов (большая задержка более 2 часов по обработке): Пример на сколько идет задержка:</t>
  </si>
  <si>
    <t>1.12.4.1</t>
  </si>
  <si>
    <t>ERVU-14915</t>
  </si>
  <si>
    <t>ошибка, возникающая в консоли, связана с Родственной связью супругов. Будет исправлена в релизе 1.12.4</t>
  </si>
  <si>
    <t>ERVU-13681</t>
  </si>
  <si>
    <t>ERVU-15091</t>
  </si>
  <si>
    <t>ERVU-15391</t>
  </si>
  <si>
    <t>На паузе</t>
  </si>
  <si>
    <t>ERVU-15139</t>
  </si>
  <si>
    <t>Миронов Юрий Владимирович/Диспетчеры L3</t>
  </si>
  <si>
    <t>ERVU-15143</t>
  </si>
  <si>
    <t>ERVU-15130</t>
  </si>
  <si>
    <t>ERVU-14971</t>
  </si>
  <si>
    <t>Черезов Александр Сергеевич/ЕРВУ-Супервайзеры</t>
  </si>
  <si>
    <t>ERVU-15135</t>
  </si>
  <si>
    <t>ERVU-15059</t>
  </si>
  <si>
    <t>INC-4351</t>
  </si>
  <si>
    <t>У гражданина несколько повесток</t>
  </si>
  <si>
    <t>Перешел в раздел Реестр повесток. Применил фильтр по ИД ЕРН (958519439058). Отобразилось 6 повесток у гражданина. Перешел в карточку гражданина, раздел «Повестки». В этом разделе отображаются 6 повесток. Все 6 повесток относятся к одному списку (15286). В данном списке отображается только одна повестка в отношении указанного гражданина</t>
  </si>
  <si>
    <t>INC-4359</t>
  </si>
  <si>
    <t>p00skdpugw02</t>
  </si>
  <si>
    <t>Узел p00skdpugw02, СКДПУ шлюз, на базисе ее невозможно запустить или остановить. Сетевой доступности до нее нет. Базис считает ее живой. Сейчас работает на 01.</t>
  </si>
  <si>
    <t>ЕРВУ-Инженер по СРК, виртуализации, инфраструктурным сервисам</t>
  </si>
  <si>
    <t>INC-4411</t>
  </si>
  <si>
    <t>ЕРВУ</t>
  </si>
  <si>
    <t>1. В разделе "Журнал загрузка файлов" - Неправильное отображение счётчика событий в просмотре сведений по загруженному файлу "Delta...." 2. При загрузке файлов xml в ГИС ЕРВУ полученных от ГИР(ФНС), сведения по гражданину в файле обрабатываются не менее 2 раз.</t>
  </si>
  <si>
    <t>INC-4413</t>
  </si>
  <si>
    <t>В карточке гражданина в разделе «Версии» не отображаются изменения, связанные с обновлениями записей сведениями ГИР.</t>
  </si>
  <si>
    <t>INC-4434</t>
  </si>
  <si>
    <t>В разделе «Смена адреса» не открывается карточка гражданина, возвращает на главный экран</t>
  </si>
  <si>
    <t>Под ролью «Сотрудник ГОМУ» в разделе «Ведение учета» подразделе «Смена адреса» по данным предоставленным ВК нашел гражданина. При попытке открыть его карточку возвращает на главный экран. Так же данный гражданин был найден в подразделе «Архив» (2 записи).</t>
  </si>
  <si>
    <t>ERVU-15190</t>
  </si>
  <si>
    <t>INC-4533</t>
  </si>
  <si>
    <t>Отсутствие кнопки «Явился»</t>
  </si>
  <si>
    <t>1) Зашел во вкладку «Состоящие на учете», ввел ИД ЕРН гражданина, зашел в его карточку. Отсутствует кнопка «Явился», несмотря на то, что повестка была направлена и вручена и человек уже явился. (Также известно, что при формировании повестки гражданину не были применены ограничительные меры, так как у гражданина имеются ограничения на введение ограничительных мер) Возможная проблема: у гражданина есть ограничения на введение временных мер после направления повестки. В связи с этих временные меры ему введены не были. Возможно, поэтому, нет вкладки явился</t>
  </si>
  <si>
    <t>INC-4537</t>
  </si>
  <si>
    <t>Системой не подтверждена возможность старта процесса конвертации</t>
  </si>
  <si>
    <t>Авторизовался в системе ГИС под ролью Специалист ВК по воинскому учёту, открыл раздел «Конвертация», далее подраздел «Задания на конвертацию». Выбираю гражданина и нажимаю отклонение включения в реестр и нажимаю сформировать. И выдает: Ошибка: Системой не подтверждена возможность старта процесса конвертации</t>
  </si>
  <si>
    <t>INC-4538</t>
  </si>
  <si>
    <t>Белый экран при открытии учетной записи</t>
  </si>
  <si>
    <t>ERVU-15328</t>
  </si>
  <si>
    <t>INC-4600</t>
  </si>
  <si>
    <t>Ошибка 500</t>
  </si>
  <si>
    <t>Пакетное подписание&gt; Решения</t>
  </si>
  <si>
    <t>1.12.3.3</t>
  </si>
  <si>
    <t>INC-4632</t>
  </si>
  <si>
    <t>INC-4668</t>
  </si>
  <si>
    <t>Нарушение жизненного цикла повесток</t>
  </si>
  <si>
    <t>У гражданина (ИД ЕРН 250230268518) была подписана повестка. Повестку решили отменить. После отмены повестки статус повестки изменился на «Повестка отклонена». Гражданин находится в статусе 3.14 "Подписано". В карточке гражданина под ролью специалист ВК по ВУ имеются активные кнопки "Повестка вручена", "Явка не требуется".</t>
  </si>
  <si>
    <t>ЕРВУ-L3 Реестр повесток</t>
  </si>
  <si>
    <t>INC-4706</t>
  </si>
  <si>
    <t>Дублирование решений по снятию временных мер</t>
  </si>
  <si>
    <t>В карточке гражданина имеются 2 решения об отмене временных мер по одной и той же повестке, таких граждан обнаружено 3. Их Id ERN: 1) 333404710694 2) 479479598297 3) 273349950400. Номер повестки также дублируется в двух решениях.</t>
  </si>
  <si>
    <t>INC-4707</t>
  </si>
  <si>
    <t>В разделе «Журнал инцидентов» отсутствуют персональные данные.</t>
  </si>
  <si>
    <t>В карточке инцидента в разделе «Журнал инцидентов», во вкладке "Информация" не отображаются следующие данные: дата рождения, серия паспорта, номер паспорта, дата выдачи паспорта, наименование органа выдавшего документ.</t>
  </si>
  <si>
    <t>ERVU-15376</t>
  </si>
  <si>
    <t>INC-4708</t>
  </si>
  <si>
    <t>Дублирование ответов от ФОИВ в журнале СМЭВ</t>
  </si>
  <si>
    <t>В журнале входящих и исходящих сообщений СМЭВ у 57 граждан два исходящих и два входящих сообщений по одному решению отмены временных мер. Id сообщения разные, разница по дате и времени до 5 минут, тело сообщения полностью одинаково. 10 IdERN таких граждан: 970504346418, 610792852724, 684298015722, 443539233182, 716243430826, 468842006140, 833737267299, 095104160246, 568676727944, 766064057496.</t>
  </si>
  <si>
    <t>INC-4709</t>
  </si>
  <si>
    <t>Отсутствие сообщений в журнале СМЭВ</t>
  </si>
  <si>
    <t>В журнале входящих и исходящих сообщений СМЭВ нет ни одного сообщения у 3 граждан за период функционирования системы. Их Id ERN: 1) 534371755487 2) 355832148015 3) 522520065482. В карточке граждан имеются повестки а также временные меры, соответственно такие сообщения должны были быть.</t>
  </si>
  <si>
    <t>ERVU-15443</t>
  </si>
  <si>
    <t>INC-4711</t>
  </si>
  <si>
    <t>В разделе «Журнал инцидентов» отсутствуют данные из ЕРВУ и поступившие сведения.</t>
  </si>
  <si>
    <t>В карточке инцидента в разделе «Журнал инцидентов» на вкладке "Информация" в поле конфликтные данные не отображаются данные из ЕРВУ и поступившие сведения</t>
  </si>
  <si>
    <t>ERVU-15360</t>
  </si>
  <si>
    <t>INC-4712</t>
  </si>
  <si>
    <t>В разделе «Журнал инцидентов» отсутствуют сведения взаимодействия с ФНС.</t>
  </si>
  <si>
    <t>В карточке инцидента в разделе «Журнал инцидентов» во вкладке "Взаимодействие ФНС" отсутствуют сведения взаимодействия с ФНС.</t>
  </si>
  <si>
    <t>INC-4713</t>
  </si>
  <si>
    <t>В разделе "Журнал инцидентов" не происходит возвращения в предыдущий раздел</t>
  </si>
  <si>
    <t>В разделе "Журнал инцидентов" при нажатии кнопки "Назад", не происходит возвращение в предыдущий раздел, вместо этого переход назад осуществляется по вкладкам раздела "Журнал инцидентов".</t>
  </si>
  <si>
    <t>ERVU-15355</t>
  </si>
  <si>
    <t>INC-4753</t>
  </si>
  <si>
    <t>Неверное отображение счётчика в разделе "Пакетное подписание"</t>
  </si>
  <si>
    <t>Цифровой счетчик раздела "Пакетное подписание", подраздела "Решения", на боковой навигационной панели, отображает число - 3. В самом подразделе "Решения" сведения отсутствуют. А в сформированном отчете «Отчет по плану конвертации записей в ЕРВУ», в графе 13 (на подписании) число – 6.</t>
  </si>
  <si>
    <t>INC-4857</t>
  </si>
  <si>
    <t>При нажатии на кнопку «Вернуть в ВК» в разделе «Ручная конвертация» возникла ошибка 403</t>
  </si>
  <si>
    <t>Под ролью «Сотрудник ГОМУ» в разделе «Ручная конвертация» при выборе чекбоксом граждан и нажатии на кнопку «Вернуть в ВК» возникает ошибка 403, процесс не выполняется. При этом при переходе в карточку гражданина и нажатии кнопки в ней, процесс выполняется успешно.</t>
  </si>
  <si>
    <t>INC-4936</t>
  </si>
  <si>
    <t>Гражданин находится в статусе "False"</t>
  </si>
  <si>
    <t>В разделе "Ведение учета" в подразделе "Состоящие на учете", после сортировки подраздела по статусу, была обнаружена запись со статусом "False". При переходе в карточку записи, во вкладке "История", было выявлено, что статус "False" выставился записи после отклонения решения о снятии с воинского учета.</t>
  </si>
  <si>
    <t>ERVU-15476</t>
  </si>
  <si>
    <t>Красилов Алексей Владимирович</t>
  </si>
  <si>
    <t>Парфенов Артем Михайлович</t>
  </si>
  <si>
    <t>INC-5043</t>
  </si>
  <si>
    <t>Ошибка статуса гражданина при подписании решения о снятии с воинского учета</t>
  </si>
  <si>
    <t>Гражданин, после подписания решения о снятии с воинского учета, находится в двух разделах: "Состоящие на учете", "Снятые с учета", при этом решение подписано, основной статус "Решение на подписании" и в истории статус «Решение подписано» горит красным. Уведомления о снятии с воинского учета отправлены в ЛК ЕПГУ.</t>
  </si>
  <si>
    <t>ERVU-15563</t>
  </si>
  <si>
    <t>INC-5053</t>
  </si>
  <si>
    <t>Запуск двух процессов "Смена ВК": 1) Данные пришли из ГИР, 2) Из заявления.</t>
  </si>
  <si>
    <t>При обработке заявления с целью "сменить военкомат" гражданина с уже запущенным процессом Смены ВК, создается второй запрос по смене ВК, при этом статус гражданина из «Личное дело запрошено» перешло в «Смена ВК». В разделе «Смена адреса» и «Запрос личного дела» фиксируются две записи, активная – первая (которая была сформирована до обработки заявления)., вторая запись остается не активной. Первый и второй процесс смены ВК сформированы в один и тот же ВК. IdERN обнаруженного человека 317179251660. Номер заявления 6235169633.</t>
  </si>
  <si>
    <t>ERVU-15559</t>
  </si>
  <si>
    <t>INC-5086</t>
  </si>
  <si>
    <t>4.	Ошибка при формировании решения о постановке на воинский учет</t>
  </si>
  <si>
    <t>При формировании решения о постановке на учет гражданина в разделе “Ведение учета-Первоначальная-старше 18 лет”, всплывает уведомление об успешном формировании, при этом ниже всплывает уведомление об ошибке создания решения в БД. Система просит повторить попытку позже.</t>
  </si>
  <si>
    <t>INC-5103</t>
  </si>
  <si>
    <t>Многократное формирование и подписание повестки</t>
  </si>
  <si>
    <t>Во время формирования повестки у сотрудника ВК сформировалась не одна повестка, а пять, с разницей формирования в несколько минут. Подписаны повестки были одновременно. Отменить ошибочно сформированные повестки не получилось, отменилась только одна повестка, поэтому наблюдается 4 активных повестки.</t>
  </si>
  <si>
    <t>INC-5114</t>
  </si>
  <si>
    <t>Отсутствует возможность обработать заявки в разделе "Заявки на создание учетных записей"</t>
  </si>
  <si>
    <t>Нет возможности обработать заявку в статусе «Отправлена», также нет возможности у военкоматов провести какие либо действия над этой заявкой.</t>
  </si>
  <si>
    <t>INC-5116</t>
  </si>
  <si>
    <t>Не выгружается файл по актуализации у ВК (м)</t>
  </si>
  <si>
    <t>При формировании файла "Граждане с изменившимися сведениями (за сутки)" за 30.09.2025 г. всплывает уведомление "Отсутствуют изменения в сведениях граждан по данным ГИР ВУ(ФНС) в выбранном календарном дне", однако имеются записи обновленные по сведениям ГИР за выбранную дату.</t>
  </si>
  <si>
    <t>INC-5174</t>
  </si>
  <si>
    <t>Некорректное отображение данных в бизнес-метрики</t>
  </si>
  <si>
    <t>Некорректное отображение данных в бизнес-метрики. «Реестр повесток» – «Призывная компания» – «Решения о применении временной меры по истечении 20 дней с даты явки» – «-39% Решения подписаны».</t>
  </si>
  <si>
    <t>INC-5175</t>
  </si>
  <si>
    <t>Некорректное отображение данных в бизнес-метрики. «Актуализация» – «ГИР ВУ» – «Количество изменений – 1140» – количество граждан, по которым произведена актуализация больше, так как ФНС предоставляет файл в разы больше.</t>
  </si>
  <si>
    <t>INC-5176</t>
  </si>
  <si>
    <t>Некорректное отображение данных в бизнес-метрики. Дата 19.10.2025 в интерфейсе раздела «Бизнес-метрики» – «Данные на 17 октября 2025 г.»</t>
  </si>
  <si>
    <t>INC-5177</t>
  </si>
  <si>
    <t>Некорректное отображение данных в бизнес-метрики. «Инциденты» – «Зарегистрированные инциденты» – «37 874– Зарегистрировано» (в разделе «Журнал инцидентов» - 3067138).</t>
  </si>
  <si>
    <t>INC-5178</t>
  </si>
  <si>
    <t>Некорректное отображение данных в бизнес-метрики. «Инциденты» - «Закрытые инциденты» – 875 Закрытых инцидентов (в разделе «Архив инцидентов» - 347).</t>
  </si>
  <si>
    <t>INC-5179</t>
  </si>
  <si>
    <t>Некорректное отображение данных в бизнес-метрики. В списке выбора организации есть некорректные записи.</t>
  </si>
  <si>
    <t>INC-5180</t>
  </si>
  <si>
    <t>Некорректное отображение значений на Дашбордах</t>
  </si>
  <si>
    <t>В Дашборде Главная в блоке “Призывная кампания” во временном периоде “Весна” отображает повестки с датой явки весна 2026 года.</t>
  </si>
  <si>
    <t>INC-5181</t>
  </si>
  <si>
    <t>Дашборд (Блок «Снято с учета») В Дашборде на 2-ом уровне “Блока Всего состоят на учете.” В блоке "Снято с учета" на данном дашборде выводятся категории снятия, отсутствующие в ГИС ЕРВУ, а именно Выезд за границу на срок более 6 месяцев, Проживание за границей, Лишение гражданства. Значений у этих причин нет.</t>
  </si>
  <si>
    <t>INC-5182</t>
  </si>
  <si>
    <t>Дашборд (Блок «Уровень образования») В Дашборде на 3 уровне блока “Всего состоят на учете”. Кнопка "Подробнее". В блоке "Уровень образования на данном дашборде отображаются нули. По заявлению Микорда запросы очень долго отрабатывают. На текущий момент отображаются нули. Запросы очень долго отрабатывают. Требуется оптимизировать запросы</t>
  </si>
  <si>
    <t>INC-5183</t>
  </si>
  <si>
    <t>Дашборд (Блок «Уровень образования») В Дашборде на 4 уровне Блока “Всего состоят на учете”. Блок "Всего состоят на учете (Осужденные)". В блоке "Уровень образования" “Уровень образования” на данном дашборде отображаются нули. По заявлению Микорда запросы очень долго отрабатывают. На текущий момент отображаются нули. Запросы очень долго отрабатывают. Требуется оптимизировать запросы</t>
  </si>
  <si>
    <t>INC-5184</t>
  </si>
  <si>
    <t>Дашборд (Блок «Повестки») В Дашборде на 2-ом уровне блока “Всего состоят на учете” в блоке “Повестки” значение “средний срок нарушения даты явки” суммируется, а не выводит среднее значение (на текущий момент 19.10.2025 это 4262.6 дней)</t>
  </si>
  <si>
    <t>INC-5207</t>
  </si>
  <si>
    <t>Неверные значения счетчиков</t>
  </si>
  <si>
    <t>На основании справки по проверке счетчиков в ГИС ЕРВУ наблюдаются не совпадения значений счетчиков из меню навигации и табличного вида по разделам "Заявления" (с применением фильтров), Реестр повесток - Добавить гражданина в список, Реестр повесток - Граждане подлежащие вызову .</t>
  </si>
  <si>
    <t>ERVU-15576</t>
  </si>
  <si>
    <t>INC-5213</t>
  </si>
  <si>
    <t>Не загружается список записей по фильтру типа решения «Применение запрета на выезд из российской Федерации»</t>
  </si>
  <si>
    <t>В подразделе «Решения» раздела «Пакетное подписание» при установлении фильтра по типу решения «Применение запрета на выезд из Российской Федерации» происходит долгая загрузка, в следствие чего данные не загружаются.</t>
  </si>
  <si>
    <t>INC-5228</t>
  </si>
  <si>
    <t>Обновление зависших статусов заявок в модуле создания учетных записей (до установки версии 1.12.4)</t>
  </si>
  <si>
    <t>Направлено в анализ проблемы</t>
  </si>
  <si>
    <t>Просьба в бд ervu_account_applications применить скрипт из приложенного файла.</t>
  </si>
  <si>
    <t>1.12.5.2</t>
  </si>
  <si>
    <t>Наделение военного комиссара субъектового ВК полномочиями подписания повесток и решений, формируемыми мунициппальными ВК</t>
  </si>
  <si>
    <t>Настройка процессов при аннулировании ИД ЕРН у записей граждан</t>
  </si>
  <si>
    <t>Взаимодействие с ФНС по получению третьего протокола</t>
  </si>
  <si>
    <t>"    "  октября 2025 г.</t>
  </si>
  <si>
    <r>
      <rPr>
        <sz val="20"/>
        <color theme="1"/>
        <rFont val="Times New Roman"/>
      </rPr>
      <t>Директор программ Продуктового блока 
"Единый реестр воинского учета"
АО "РТ Системы коммуникаций"</t>
    </r>
    <r>
      <rPr>
        <sz val="20"/>
        <color theme="0"/>
        <rFont val="Times New Roman"/>
      </rPr>
      <t xml:space="preserve">февраля 2025 г  </t>
    </r>
    <r>
      <rPr>
        <sz val="20"/>
        <color theme="1"/>
        <rFont val="Times New Roman"/>
      </rPr>
      <t xml:space="preserve">                                                       </t>
    </r>
    <r>
      <rPr>
        <sz val="18"/>
        <color theme="1"/>
        <rFont val="Times New Roman"/>
      </rPr>
      <t xml:space="preserve">                   </t>
    </r>
  </si>
  <si>
    <t>Выгрузка списка по 17-летним из раздела Постановка</t>
  </si>
  <si>
    <t>Реализовать выбор причин снятия через кнопку "Снять с учета"</t>
  </si>
  <si>
    <t>Гарантия № 4</t>
  </si>
  <si>
    <t>Гарантия № 9</t>
  </si>
  <si>
    <t>Необходимо изменить валидацию для поля «Трудовая функция (должность)» и подсказку</t>
  </si>
  <si>
    <t>В разделе "Конвертация", отображаемая дата постановки на воинский учет неверная.
Добавить возможность редактирования даты постановки через ручное редактирование</t>
  </si>
  <si>
    <t>TRB-5009</t>
  </si>
  <si>
    <t>TRB-4366</t>
  </si>
  <si>
    <t>Для причины вызова "для отправки к месту прохождения военной службы" реализовать время явки по повестке (индивидуально через список) с 00:00 до 24:00. Вызов возможен, не ранее, чем через 1 час. При попытке вызвать на более ранее время выводить сообщение "Текущее время _указать текущее время. Время вызова должно быть не ранее чем через час</t>
  </si>
  <si>
    <t>Изменить алгоритм отправки пакетов с документами ВУ для ЕРН (СМЭВ)</t>
  </si>
  <si>
    <t>При формировании повестки необходимо добавить текстовое поле «При себе иметь паспорт (иной документ, удостоверяющий личность), а также»</t>
  </si>
  <si>
    <t>Внесены исправления в БД ervu_journal - убраны ограничения на длину строки, которые вызывали ошибки в логах Postgres, касающиеся БД ervu_journal</t>
  </si>
  <si>
    <t>TRB-4783 (частично)</t>
  </si>
  <si>
    <t>Обеспечение отправки и обработки сообщений при взаимодействии сервисов по заявлениям</t>
  </si>
  <si>
    <t>Гарантия № 10</t>
  </si>
  <si>
    <t>Гарантия № 15</t>
  </si>
  <si>
    <t>Гарантия № 18</t>
  </si>
  <si>
    <t>Номер из источника</t>
  </si>
  <si>
    <t>В карточке военных комиссариатов (муниципальных и ВК субъекта) необходимо реализовать вкладку "Адреса" с возможностью добавления/редактирования/удаления адресов, наименования сборного пункта субъекта РФ, адреса сборного пункта субъекта РФ и адреса вызова для муниципального ВК.</t>
  </si>
  <si>
    <t>При формировании повестки необходимо реализовать возможность выбора адреса явки по повестке</t>
  </si>
  <si>
    <r>
      <rPr>
        <sz val="20"/>
        <rFont val="Times New Roman"/>
      </rPr>
      <t xml:space="preserve">УТВЕРЖДАЮ
Генеральный директор 
АО "РТ Системы коммуникаций"
</t>
    </r>
    <r>
      <rPr>
        <sz val="20"/>
        <color indexed="65"/>
        <rFont val="Times New Roman"/>
      </rPr>
      <t xml:space="preserve">"     " февраля 2025 г </t>
    </r>
    <r>
      <rPr>
        <sz val="20"/>
        <rFont val="Times New Roman"/>
      </rPr>
      <t>                        </t>
    </r>
    <r>
      <rPr>
        <sz val="20"/>
        <color indexed="65"/>
        <rFont val="Times New Roman"/>
      </rPr>
      <t>    </t>
    </r>
    <r>
      <rPr>
        <sz val="20"/>
        <rFont val="Times New Roman"/>
      </rPr>
      <t xml:space="preserve">А.Мартыненко
</t>
    </r>
    <r>
      <rPr>
        <sz val="20"/>
        <color indexed="65"/>
        <rFont val="Times New Roman"/>
      </rPr>
      <t xml:space="preserve"> </t>
    </r>
    <r>
      <rPr>
        <sz val="20"/>
        <rFont val="Times New Roman"/>
      </rPr>
      <t xml:space="preserve">"   " октября 2025 г.                           </t>
    </r>
    <r>
      <rPr>
        <sz val="20"/>
        <color indexed="65"/>
        <rFont val="Times New Roman"/>
      </rPr>
      <t>  А. Мартынено</t>
    </r>
  </si>
  <si>
    <t>1.12.5.1</t>
  </si>
  <si>
    <t>На дашборде выводятся категории снятия, отсутствующие в ГИС ЕРВУ.  Данные категорий скрыть их до момента реализации в ЕРВУ</t>
  </si>
  <si>
    <t>Виджет на дашборде отображает граждан, подлежащих призыву в 2026. Требуется доработка алгоритма в соответствии с постановкой - ограничение текущим годом</t>
  </si>
  <si>
    <t>На дашборде средний срок явки суммируется. Требуется исправить алгоритм</t>
  </si>
  <si>
    <t>При пересчёте числовых показателей Дашборда все числа обнуляются до окончания пересчёта. Необходимо создать буферную зону, в которой хранятся числовые показатели для отображения на время подсчёта, чтобы исключить вывод нулей.</t>
  </si>
  <si>
    <t>INC-5110</t>
  </si>
  <si>
    <t>Необходимо указать размерность оценки удовлетворенности
Например "0.2 из 5"
Указать границы плохих и хороших значений
Например 0-3.49 (Красный), 3.5-5 (Зеленый)</t>
  </si>
  <si>
    <t>Загрузка в ЕРВУ  списка имеющих право на ИТ-отсрочку, присвоение им  статуса имеющих право на отсрочку.</t>
  </si>
  <si>
    <t>На странице обжалования в блоке обжалования количественный показатель среднего срока рассмотрения перекрасить в белый цвет</t>
  </si>
  <si>
    <t>Доработка раздела заявления: 
В разделе "Заявления" счетчик страниц не соответствует общему виду. Необходимо сделать счетчик с выводимыми страницами "10", "25", "50", "100". Также необходимо добавить кнопку перехода на последнюю страницу и первую.</t>
  </si>
  <si>
    <t>При выполнении следующего сценария получаем некорректный результат:
Под ролью Супервайзер ГОМУ при переходе в раздел Внешний обмен: Ручная загрузка данных - Загрузить данные – «При выборе количества отображаемых строк на странице, при выборе количества отображаемых элементов при пагинации "5; 7; Все" на странице не отображается заданное количество строк» 
Последовательность шагов Авторизоваться в ЕРВУ под ролью «Супервайзер ГОМУ». В разделе Внешний обмен открыть Ручная загрузка данных - Загрузить данные. При выборе значения в строк на странице: "5; 7; Все" - количество отображаемых строк не соответствует заданному значению. 
 Наблюдаемый некорректный результат При выборе количества отображаемых строк на странице, при задании значения: "5; 7; Все" - - количество отображаемых строк не соответствует заданному значению.</t>
  </si>
  <si>
    <t>Возможность указания еще ненаступивших даты по следующему сценарию: 
Авторизоваться в ЕРВУ под ролью «Супервайзер ГОМУ», «Сотрудник ГОМУ». Открыть справку, где описаны разделы и действия указаны в справке к инциденту. Под ролью Супервайзер ГОМУ, Сотрудник ГОМУ в различных разделах есть возможность указать еще не наступившие даты в фильтре. Далее, подробное описание вкладок указаны в справке к инциденту. В фильтре при выборе даты формирования есть возможность указать еще не наступившие даты.</t>
  </si>
  <si>
    <t>Отсутствие сообщений в журнале СМЭВ: В журнале входящих и исходящих сообщений СМЭВ нет ни одного сообщения у 3 граждан за период функционирования системы. В карточке граждан имеются повестки а также временные меры, соответственно такие сообщения должны были быть.</t>
  </si>
  <si>
    <t xml:space="preserve">Запуск двух процессов "Смена ВК": 
1) Данные пришли из ГИР, 
2) Из заявления.
При обработке заявления с целью "сменить военкомат" гражданина с уже запущенным процессом Смены ВК, создается второй запрос по смене ВК, при этом статус гражданина из «Личное дело запрошено» перешло в «Смена ВК». В разделе «Смена адреса» и «Запрос личного дела» фиксируются две записи, активная – первая (которая была сформирована до обработки заявления)., вторая запись остается не активной. Первый и второй процесс смены ВК сформированы в один и тот же ВК. </t>
  </si>
  <si>
    <t>Ошибка при формировании решения о постановке на воинский учет: При формировании решения о постановке на учет гражданина в разделе “Ведение учета-Первоначальная-старше 18 лет”, всплывает уведомление об успешном формировании, при этом ниже всплывает уведомление об ошибке создания решения в БД. Система просит повторить попытку позже."</t>
  </si>
  <si>
    <t>1</t>
  </si>
  <si>
    <t>2</t>
  </si>
  <si>
    <t>11</t>
  </si>
  <si>
    <t>12</t>
  </si>
  <si>
    <t>Результат проверки</t>
  </si>
  <si>
    <t>В анализе у бизнес аналитика</t>
  </si>
  <si>
    <t>Передано на согласование в МО</t>
  </si>
  <si>
    <t>INC-</t>
  </si>
  <si>
    <t>Статус согласования</t>
  </si>
  <si>
    <t>Планируемая дата согласования</t>
  </si>
  <si>
    <t>13</t>
  </si>
  <si>
    <t>14</t>
  </si>
  <si>
    <t>Фиксация причины снятия с учёта во вкладке "История" архивной карточки</t>
  </si>
  <si>
    <t>На паузе, требуется статус постановки</t>
  </si>
  <si>
    <t>Отчет по обжалованиям</t>
  </si>
  <si>
    <t>Без инц.</t>
  </si>
  <si>
    <t>Бывший супруг</t>
  </si>
  <si>
    <t>TRB-4322</t>
  </si>
  <si>
    <t>CR</t>
  </si>
  <si>
    <t>Настроить добавление решений и документов для ролей согласно ролевой модели</t>
  </si>
  <si>
    <t>Постановка на 30 дней</t>
  </si>
  <si>
    <t xml:space="preserve">Блокировка на вызов 3 дня </t>
  </si>
  <si>
    <t>Отправка исторических инцидентов в СМЭВ</t>
  </si>
  <si>
    <t>Требуется определить релиз</t>
  </si>
  <si>
    <t>Добработка фронта по Юрлицам в части фильтров и дат</t>
  </si>
  <si>
    <t>Переход на новую версию Видов сведений для инцидентов</t>
  </si>
  <si>
    <t>Корректировка сводного отчета по постановке на ВУ</t>
  </si>
  <si>
    <t>req</t>
  </si>
  <si>
    <t>Ввести обязательность заполнения дат в фильтрах журналов</t>
  </si>
  <si>
    <t>Андрей</t>
  </si>
  <si>
    <t>Рома</t>
  </si>
  <si>
    <t>Обновление сервисов в части устраниения свежих уязвимостей</t>
  </si>
  <si>
    <t>Все</t>
  </si>
  <si>
    <t>Вывод приклада ЕКС</t>
  </si>
  <si>
    <t>1.12.6.1</t>
  </si>
  <si>
    <t>Устранение замечаний по алгоритмам дашбордов. Часть 2</t>
  </si>
  <si>
    <t>Устранение замечаний по алгоритмам дашбордов. Часть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</si>
</sst>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
    <numFmt numFmtId="165" formatCode="dd\.mm\.yyyy"/>
  </numFmts>
  <fonts count="25" x14ac:knownFonts="1">
    <font>
      <sz val="11"/>
      <color theme="1"/>
      <name val="Calibri"/>
      <scheme val="minor"/>
    </font>
    <font>
      <u/>
      <sz val="11"/>
      <color theme="10"/>
      <name val="Calibri"/>
      <scheme val="minor"/>
    </font>
    <font>
      <sz val="11"/>
      <name val="Calibri"/>
      <scheme val="minor"/>
    </font>
    <font>
      <sz val="14"/>
      <color theme="1"/>
      <name val="Times New Roman"/>
    </font>
    <font>
      <sz val="11"/>
      <name val="Calibri"/>
    </font>
    <font>
      <sz val="14"/>
      <name val="Times New Roman"/>
    </font>
    <font>
      <sz val="20"/>
      <color theme="1"/>
      <name val="Times New Roman"/>
    </font>
    <font>
      <sz val="20"/>
      <name val="Times New Roman"/>
    </font>
    <font>
      <sz val="20"/>
      <name val="Times New Roman"/>
    </font>
    <font>
      <b/>
      <sz val="14"/>
      <color theme="1"/>
      <name val="Times New Roman"/>
    </font>
    <font>
      <sz val="18"/>
      <color theme="1"/>
      <name val="Times New Roman"/>
    </font>
    <font>
      <b/>
      <sz val="11"/>
      <name val="Calibri"/>
    </font>
    <font>
      <b/>
      <sz val="11"/>
      <color indexed="65"/>
      <name val="Calibri"/>
    </font>
    <font>
      <sz val="11"/>
      <color rgb="FF323232"/>
      <name val="Calibri"/>
    </font>
    <font>
      <sz val="11"/>
      <name val="Calibri"/>
    </font>
    <font>
      <sz val="11"/>
      <name val="Calibri"/>
    </font>
    <font>
      <sz val="8"/>
      <color theme="1"/>
      <name val="Arial"/>
    </font>
    <font>
      <u/>
      <sz val="11"/>
      <color theme="1"/>
      <name val="Calibri"/>
      <scheme val="minor"/>
    </font>
    <font>
      <sz val="11"/>
      <color theme="1"/>
      <name val="Calibri"/>
      <scheme val="minor"/>
    </font>
    <font>
      <sz val="20"/>
      <color indexed="65"/>
      <name val="Times New Roman"/>
    </font>
    <font>
      <b/>
      <sz val="20"/>
      <name val="Times New Roman"/>
    </font>
    <font>
      <sz val="20"/>
      <color theme="0"/>
      <name val="Times New Roman"/>
    </font>
    <font>
      <sz val="14"/>
      <color theme="1"/>
      <name val="Times New Roman"/>
      <family val="1"/>
      <charset val="204"/>
    </font>
    <font>
      <b/>
      <sz val="14"/>
      <color theme="1"/>
      <name val="Times New Roman"/>
      <family val="1"/>
      <charset val="204"/>
    </font>
    <font>
      <sz val="8"/>
      <name val="Calibri"/>
      <scheme val="minor"/>
    </font>
  </fonts>
  <fills count="19">
    <fill>
      <patternFill patternType="none"/>
    </fill>
    <fill>
      <patternFill patternType="gray125"/>
    </fill>
    <fill>
      <patternFill patternType="solid">
        <fgColor indexed="2"/>
        <bgColor indexed="2"/>
      </patternFill>
    </fill>
    <fill>
      <patternFill patternType="solid">
        <fgColor theme="0"/>
        <bgColor theme="0"/>
      </patternFill>
    </fill>
    <fill>
      <patternFill patternType="solid">
        <fgColor theme="3" tint="0.39997558519241921"/>
        <bgColor theme="3" tint="0.39997558519241921"/>
      </patternFill>
    </fill>
    <fill>
      <patternFill patternType="solid">
        <fgColor theme="0"/>
        <bgColor theme="0"/>
      </patternFill>
    </fill>
    <fill>
      <patternFill patternType="solid">
        <fgColor theme="9"/>
        <bgColor theme="9"/>
      </patternFill>
    </fill>
    <fill>
      <patternFill patternType="solid">
        <fgColor indexed="5"/>
        <bgColor indexed="5"/>
      </patternFill>
    </fill>
    <fill>
      <patternFill patternType="solid">
        <fgColor rgb="FFD9D9D9"/>
        <bgColor rgb="FFD9D9D9"/>
      </patternFill>
    </fill>
    <fill>
      <patternFill patternType="solid">
        <fgColor indexed="65"/>
      </patternFill>
    </fill>
    <fill>
      <patternFill patternType="solid">
        <fgColor rgb="FFFFF2CC"/>
        <bgColor rgb="FFFFF2CC"/>
      </patternFill>
    </fill>
    <fill>
      <patternFill patternType="solid">
        <fgColor rgb="FFEBEBEB"/>
        <bgColor rgb="FFEBEBEB"/>
      </patternFill>
    </fill>
    <fill>
      <patternFill patternType="solid">
        <fgColor rgb="FFFF0000"/>
        <bgColor theme="0"/>
      </patternFill>
    </fill>
    <fill>
      <patternFill patternType="solid">
        <fgColor rgb="FFFFFF00"/>
        <bgColor theme="0"/>
      </patternFill>
    </fill>
    <fill>
      <patternFill patternType="solid">
        <fgColor rgb="FFFF0000"/>
        <bgColor indexed="64"/>
      </patternFill>
    </fill>
    <fill>
      <patternFill patternType="solid">
        <fgColor rgb="FF70AD47"/>
        <bgColor theme="9"/>
      </patternFill>
    </fill>
    <fill>
      <patternFill patternType="solid">
        <fgColor rgb="FF70AD47"/>
        <bgColor indexed="5"/>
      </patternFill>
    </fill>
    <fill>
      <patternFill patternType="solid">
        <fgColor rgb="FF70AD47"/>
        <bgColor theme="0"/>
      </patternFill>
    </fill>
    <fill>
      <patternFill patternType="solid">
        <fgColor rgb="FF70AD4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right style="thin">
        <color auto="1"/>
      </right>
      <top/>
      <bottom style="thin">
        <color auto="1"/>
      </bottom>
      <diagonal/>
    </border>
    <border>
      <left/>
      <right/>
      <top/>
      <bottom style="medium">
        <color rgb="FFD9D9D9"/>
      </bottom>
      <diagonal/>
    </border>
  </borders>
  <cellStyleXfs count="7">
    <xf numFmtId="0" fontId="0" fillId="0" borderId="0"/>
    <xf numFmtId="0" fontId="1" fillId="0" borderId="0" applyNumberFormat="0" applyFill="0" applyBorder="0" applyProtection="0"/>
    <xf numFmtId="0" fontId="2" fillId="0" borderId="0"/>
    <xf numFmtId="0" fontId="18" fillId="0" borderId="0"/>
    <xf numFmtId="0" fontId="18" fillId="0" borderId="0"/>
    <xf numFmtId="0" fontId="18" fillId="0" borderId="0"/>
    <xf numFmtId="0" fontId="18" fillId="0" borderId="0"/>
  </cellStyleXfs>
  <cellXfs count="124">
    <xf numFmtId="0" fontId="0" fillId="0" borderId="0" xfId="0"/>
    <xf numFmtId="0" fontId="3" fillId="0" borderId="0" xfId="0" applyFont="1" applyAlignment="1">
      <alignment horizontal="left" vertical="top"/>
    </xf>
    <xf numFmtId="49" fontId="3" fillId="0" borderId="0" xfId="0" applyNumberFormat="1" applyFont="1" applyAlignment="1">
      <alignment horizontal="center" vertical="top"/>
    </xf>
    <xf numFmtId="0" fontId="3" fillId="0" borderId="0" xfId="0"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5" fillId="3" borderId="0" xfId="0" applyFont="1" applyFill="1" applyAlignment="1">
      <alignment horizontal="center" vertical="center"/>
    </xf>
    <xf numFmtId="0" fontId="6" fillId="0" borderId="0" xfId="0" applyFont="1" applyAlignment="1">
      <alignment vertical="center" wrapText="1"/>
    </xf>
    <xf numFmtId="0" fontId="9" fillId="4" borderId="2" xfId="0" applyFont="1" applyFill="1" applyBorder="1" applyAlignment="1">
      <alignment horizontal="center" vertical="center" wrapText="1"/>
    </xf>
    <xf numFmtId="49" fontId="9" fillId="4" borderId="2" xfId="0" applyNumberFormat="1" applyFont="1" applyFill="1" applyBorder="1" applyAlignment="1">
      <alignment horizontal="center" vertical="center" wrapText="1"/>
    </xf>
    <xf numFmtId="0" fontId="3" fillId="0" borderId="2" xfId="0" applyFont="1" applyBorder="1" applyAlignment="1">
      <alignment horizontal="left" vertical="top" wrapText="1"/>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14" fontId="3" fillId="5" borderId="2" xfId="0" applyNumberFormat="1" applyFont="1" applyFill="1" applyBorder="1" applyAlignment="1">
      <alignment horizontal="center" vertical="center"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center" vertical="center"/>
    </xf>
    <xf numFmtId="49" fontId="3" fillId="5" borderId="2" xfId="0" applyNumberFormat="1" applyFont="1" applyFill="1" applyBorder="1" applyAlignment="1">
      <alignment horizontal="center" vertical="center"/>
    </xf>
    <xf numFmtId="14" fontId="3" fillId="0" borderId="2" xfId="0" applyNumberFormat="1" applyFont="1" applyBorder="1" applyAlignment="1">
      <alignment horizontal="center" vertical="center" wrapText="1"/>
    </xf>
    <xf numFmtId="14" fontId="3" fillId="5" borderId="3" xfId="0" applyNumberFormat="1" applyFont="1" applyFill="1" applyBorder="1" applyAlignment="1">
      <alignment horizontal="center" vertical="center" wrapText="1"/>
    </xf>
    <xf numFmtId="0" fontId="3" fillId="5" borderId="5" xfId="0" applyFont="1" applyFill="1" applyBorder="1" applyAlignment="1">
      <alignment horizontal="center" vertical="center"/>
    </xf>
    <xf numFmtId="49" fontId="3" fillId="6" borderId="2" xfId="0" applyNumberFormat="1" applyFont="1" applyFill="1" applyBorder="1" applyAlignment="1">
      <alignment horizontal="center" vertical="center"/>
    </xf>
    <xf numFmtId="14" fontId="3" fillId="5" borderId="4" xfId="0" applyNumberFormat="1" applyFont="1" applyFill="1" applyBorder="1" applyAlignment="1">
      <alignment horizontal="center" vertical="center" wrapText="1"/>
    </xf>
    <xf numFmtId="14" fontId="3" fillId="5" borderId="0" xfId="0" applyNumberFormat="1" applyFont="1" applyFill="1" applyAlignment="1">
      <alignment horizontal="center" vertical="center" wrapText="1"/>
    </xf>
    <xf numFmtId="0" fontId="3" fillId="0" borderId="5" xfId="0" applyFont="1" applyBorder="1" applyAlignment="1">
      <alignment horizontal="center"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left" vertical="top"/>
    </xf>
    <xf numFmtId="0" fontId="3" fillId="0" borderId="0" xfId="0" applyFont="1" applyAlignment="1">
      <alignment horizontal="left" vertical="top" wrapText="1"/>
    </xf>
    <xf numFmtId="0" fontId="3" fillId="0" borderId="5" xfId="0" applyFont="1" applyBorder="1" applyAlignment="1">
      <alignment horizontal="left" vertical="top"/>
    </xf>
    <xf numFmtId="14" fontId="3" fillId="5" borderId="8" xfId="0" applyNumberFormat="1" applyFont="1" applyFill="1" applyBorder="1" applyAlignment="1">
      <alignment horizontal="center" vertical="center" wrapText="1"/>
    </xf>
    <xf numFmtId="0" fontId="3" fillId="0" borderId="9" xfId="0" applyFont="1" applyBorder="1" applyAlignment="1">
      <alignment horizontal="left" vertical="top"/>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xf>
    <xf numFmtId="49" fontId="0" fillId="0" borderId="0" xfId="0" applyNumberFormat="1"/>
    <xf numFmtId="0" fontId="11"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49" fontId="11" fillId="8" borderId="2" xfId="0" applyNumberFormat="1" applyFont="1" applyFill="1" applyBorder="1" applyAlignment="1">
      <alignment horizontal="center" vertical="center" wrapText="1"/>
    </xf>
    <xf numFmtId="0" fontId="4" fillId="9" borderId="7" xfId="0" applyFont="1" applyFill="1" applyBorder="1" applyAlignment="1">
      <alignment horizontal="center" vertical="center" wrapText="1"/>
    </xf>
    <xf numFmtId="0" fontId="12" fillId="2" borderId="7" xfId="0" applyFont="1" applyFill="1" applyBorder="1" applyAlignment="1">
      <alignment horizontal="center" vertical="top"/>
    </xf>
    <xf numFmtId="0" fontId="4" fillId="9" borderId="7" xfId="0" applyFont="1" applyFill="1" applyBorder="1" applyAlignment="1">
      <alignment horizontal="left" vertical="center" wrapText="1"/>
    </xf>
    <xf numFmtId="0" fontId="4" fillId="9" borderId="10" xfId="0" applyFont="1" applyFill="1" applyBorder="1" applyAlignment="1">
      <alignment horizontal="left" vertical="center" wrapText="1"/>
    </xf>
    <xf numFmtId="14"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xf>
    <xf numFmtId="14"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12" fillId="2" borderId="7" xfId="0" applyFont="1" applyFill="1" applyBorder="1" applyAlignment="1">
      <alignment horizontal="center" vertical="top" wrapText="1"/>
    </xf>
    <xf numFmtId="0" fontId="13" fillId="0" borderId="5"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center" vertical="center" wrapText="1"/>
    </xf>
    <xf numFmtId="0" fontId="13" fillId="0" borderId="10" xfId="0" applyFont="1" applyBorder="1" applyAlignment="1">
      <alignment horizontal="left" vertical="top" wrapText="1"/>
    </xf>
    <xf numFmtId="0" fontId="4" fillId="0" borderId="5" xfId="0" applyFont="1" applyBorder="1" applyAlignment="1">
      <alignment horizontal="left" vertical="top" wrapText="1"/>
    </xf>
    <xf numFmtId="14" fontId="4" fillId="0" borderId="10"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top" wrapText="1"/>
    </xf>
    <xf numFmtId="14" fontId="13" fillId="0" borderId="10" xfId="0" applyNumberFormat="1" applyFont="1" applyBorder="1" applyAlignment="1">
      <alignment horizontal="center" vertical="center"/>
    </xf>
    <xf numFmtId="0" fontId="13" fillId="9" borderId="10" xfId="0" applyFont="1" applyFill="1" applyBorder="1" applyAlignment="1">
      <alignment horizontal="left" vertical="top" wrapText="1"/>
    </xf>
    <xf numFmtId="0" fontId="4" fillId="9" borderId="10" xfId="0" applyFont="1" applyFill="1" applyBorder="1" applyAlignment="1">
      <alignment horizontal="left" vertical="top" wrapText="1"/>
    </xf>
    <xf numFmtId="14" fontId="13" fillId="9" borderId="10" xfId="0" applyNumberFormat="1" applyFont="1" applyFill="1" applyBorder="1" applyAlignment="1">
      <alignment horizontal="center" vertical="center"/>
    </xf>
    <xf numFmtId="14" fontId="4" fillId="0" borderId="10" xfId="0" applyNumberFormat="1" applyFont="1" applyBorder="1" applyAlignment="1">
      <alignment horizontal="center" vertical="center" wrapText="1"/>
    </xf>
    <xf numFmtId="0" fontId="4" fillId="0" borderId="10" xfId="0" applyFont="1" applyBorder="1" applyAlignment="1">
      <alignment horizontal="center" vertical="center"/>
    </xf>
    <xf numFmtId="0" fontId="4" fillId="2" borderId="10" xfId="0" applyFont="1" applyFill="1" applyBorder="1" applyAlignment="1">
      <alignment horizontal="left" vertical="center" wrapText="1"/>
    </xf>
    <xf numFmtId="0" fontId="14" fillId="0" borderId="10" xfId="0" applyFont="1" applyBorder="1" applyAlignment="1">
      <alignment horizontal="left" vertical="top" wrapText="1"/>
    </xf>
    <xf numFmtId="0" fontId="4" fillId="0" borderId="5" xfId="0" applyFont="1" applyBorder="1" applyAlignment="1">
      <alignment horizontal="center" vertical="center"/>
    </xf>
    <xf numFmtId="0" fontId="4" fillId="2" borderId="5" xfId="0" applyFont="1" applyFill="1" applyBorder="1" applyAlignment="1">
      <alignment horizontal="left" vertical="center" wrapText="1"/>
    </xf>
    <xf numFmtId="0" fontId="0" fillId="7" borderId="0" xfId="0" applyFill="1"/>
    <xf numFmtId="0" fontId="2" fillId="0" borderId="0" xfId="2"/>
    <xf numFmtId="0" fontId="15" fillId="0" borderId="0" xfId="2" applyFont="1"/>
    <xf numFmtId="49" fontId="15" fillId="0" borderId="0" xfId="2" applyNumberFormat="1" applyFont="1"/>
    <xf numFmtId="0" fontId="4" fillId="10" borderId="0" xfId="2" applyFont="1" applyFill="1" applyAlignment="1">
      <alignment horizontal="left"/>
    </xf>
    <xf numFmtId="0" fontId="4" fillId="0" borderId="0" xfId="2" applyFont="1" applyAlignment="1">
      <alignment horizontal="left"/>
    </xf>
    <xf numFmtId="0" fontId="15" fillId="0" borderId="0" xfId="2" applyFont="1" applyAlignment="1">
      <alignment horizontal="left"/>
    </xf>
    <xf numFmtId="165" fontId="15" fillId="0" borderId="0" xfId="2" applyNumberFormat="1" applyFont="1" applyAlignment="1">
      <alignment horizontal="left"/>
    </xf>
    <xf numFmtId="0" fontId="4" fillId="10" borderId="0" xfId="2" applyFont="1" applyFill="1" applyAlignment="1">
      <alignment horizontal="center"/>
    </xf>
    <xf numFmtId="165" fontId="4" fillId="0" borderId="0" xfId="2" applyNumberFormat="1" applyFont="1" applyAlignment="1">
      <alignment horizontal="left"/>
    </xf>
    <xf numFmtId="165" fontId="4" fillId="0" borderId="0" xfId="2" applyNumberFormat="1" applyFont="1" applyAlignment="1">
      <alignment horizontal="right"/>
    </xf>
    <xf numFmtId="14" fontId="4" fillId="0" borderId="0" xfId="2" applyNumberFormat="1" applyFont="1" applyAlignment="1">
      <alignment horizontal="right"/>
    </xf>
    <xf numFmtId="49" fontId="16" fillId="9" borderId="11" xfId="0" applyNumberFormat="1" applyFont="1" applyFill="1" applyBorder="1" applyAlignment="1">
      <alignment horizontal="left" vertical="center" wrapText="1"/>
    </xf>
    <xf numFmtId="49" fontId="16" fillId="9" borderId="11" xfId="0" applyNumberFormat="1" applyFont="1" applyFill="1" applyBorder="1" applyAlignment="1">
      <alignment vertical="center" wrapText="1"/>
    </xf>
    <xf numFmtId="49" fontId="17" fillId="9" borderId="11" xfId="1" applyNumberFormat="1" applyFont="1" applyFill="1" applyBorder="1" applyAlignment="1">
      <alignment vertical="center" wrapText="1"/>
    </xf>
    <xf numFmtId="49" fontId="0" fillId="9" borderId="0" xfId="0" applyNumberFormat="1" applyFill="1"/>
    <xf numFmtId="49" fontId="16" fillId="11" borderId="11" xfId="0" applyNumberFormat="1" applyFont="1" applyFill="1" applyBorder="1" applyAlignment="1">
      <alignment vertical="center" wrapText="1"/>
    </xf>
    <xf numFmtId="49" fontId="17" fillId="11" borderId="11" xfId="1" applyNumberFormat="1" applyFont="1" applyFill="1" applyBorder="1" applyAlignment="1">
      <alignment vertical="center" wrapText="1"/>
    </xf>
    <xf numFmtId="0" fontId="9" fillId="4" borderId="6" xfId="0" applyFont="1" applyFill="1" applyBorder="1" applyAlignment="1">
      <alignment horizontal="center" vertical="center" wrapText="1"/>
    </xf>
    <xf numFmtId="0" fontId="0" fillId="0" borderId="2" xfId="0" applyBorder="1"/>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3" fillId="5" borderId="0" xfId="0" applyNumberFormat="1" applyFont="1" applyFill="1" applyAlignment="1">
      <alignment horizontal="center" vertical="center"/>
    </xf>
    <xf numFmtId="0" fontId="4" fillId="0" borderId="0" xfId="0" applyFont="1"/>
    <xf numFmtId="164" fontId="4" fillId="0" borderId="0" xfId="0" applyNumberFormat="1" applyFont="1"/>
    <xf numFmtId="49" fontId="3" fillId="0" borderId="2" xfId="0" applyNumberFormat="1" applyFont="1" applyBorder="1" applyAlignment="1">
      <alignment horizontal="center" vertical="center"/>
    </xf>
    <xf numFmtId="49" fontId="4" fillId="0" borderId="0" xfId="0" applyNumberFormat="1" applyFont="1"/>
    <xf numFmtId="0" fontId="3" fillId="0" borderId="4" xfId="0" applyFont="1" applyBorder="1" applyAlignment="1">
      <alignment horizontal="left" vertical="top"/>
    </xf>
    <xf numFmtId="0" fontId="3" fillId="5" borderId="9" xfId="0" applyFont="1" applyFill="1" applyBorder="1" applyAlignment="1">
      <alignment horizontal="center" vertical="center"/>
    </xf>
    <xf numFmtId="0" fontId="10" fillId="0" borderId="0" xfId="0" applyFont="1" applyAlignment="1">
      <alignment horizontal="right" vertical="center" wrapText="1"/>
    </xf>
    <xf numFmtId="0" fontId="22" fillId="5"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3" fillId="4" borderId="2" xfId="0" applyFont="1" applyFill="1" applyBorder="1" applyAlignment="1">
      <alignment horizontal="center" vertical="center" wrapText="1"/>
    </xf>
    <xf numFmtId="49" fontId="3" fillId="5" borderId="0" xfId="0" applyNumberFormat="1" applyFont="1" applyFill="1" applyBorder="1" applyAlignment="1">
      <alignment horizontal="center" vertical="center"/>
    </xf>
    <xf numFmtId="0" fontId="3" fillId="5" borderId="0" xfId="0" applyFont="1" applyFill="1" applyBorder="1" applyAlignment="1">
      <alignment horizontal="left" vertical="top" wrapText="1"/>
    </xf>
    <xf numFmtId="0" fontId="22" fillId="0" borderId="0" xfId="0" applyFont="1" applyBorder="1" applyAlignment="1">
      <alignment horizontal="center" vertical="center" wrapText="1"/>
    </xf>
    <xf numFmtId="0" fontId="3" fillId="0" borderId="0" xfId="0" applyFont="1" applyBorder="1" applyAlignment="1">
      <alignment horizontal="center" vertical="center" wrapText="1"/>
    </xf>
    <xf numFmtId="14" fontId="3" fillId="5" borderId="0" xfId="0" applyNumberFormat="1" applyFont="1" applyFill="1" applyBorder="1" applyAlignment="1">
      <alignment horizontal="center" vertical="center" wrapText="1"/>
    </xf>
    <xf numFmtId="0" fontId="3" fillId="0" borderId="0" xfId="0" applyFont="1" applyBorder="1" applyAlignment="1">
      <alignment horizontal="left" vertical="top"/>
    </xf>
    <xf numFmtId="0" fontId="3" fillId="12" borderId="2" xfId="0" applyFont="1" applyFill="1" applyBorder="1" applyAlignment="1">
      <alignment horizontal="center" vertical="center" wrapText="1"/>
    </xf>
    <xf numFmtId="0" fontId="3" fillId="13" borderId="2" xfId="0" applyFont="1" applyFill="1" applyBorder="1" applyAlignment="1">
      <alignment horizontal="center" vertical="center" wrapText="1"/>
    </xf>
    <xf numFmtId="49" fontId="3" fillId="12" borderId="2" xfId="0" applyNumberFormat="1" applyFont="1" applyFill="1" applyBorder="1" applyAlignment="1">
      <alignment horizontal="center" vertical="center" wrapText="1"/>
    </xf>
    <xf numFmtId="49" fontId="3" fillId="14" borderId="0" xfId="0" applyNumberFormat="1" applyFont="1" applyFill="1" applyAlignment="1">
      <alignment horizontal="center" vertical="top"/>
    </xf>
    <xf numFmtId="0" fontId="3" fillId="14" borderId="0" xfId="0" applyFont="1" applyFill="1" applyAlignment="1">
      <alignment horizontal="left" vertical="top"/>
    </xf>
    <xf numFmtId="0" fontId="3" fillId="14" borderId="0" xfId="0" applyFont="1" applyFill="1" applyAlignment="1">
      <alignment horizontal="center" vertical="center"/>
    </xf>
    <xf numFmtId="49" fontId="3" fillId="12" borderId="2" xfId="0" applyNumberFormat="1" applyFont="1" applyFill="1" applyBorder="1" applyAlignment="1">
      <alignment horizontal="center" vertical="center"/>
    </xf>
    <xf numFmtId="0" fontId="3" fillId="12" borderId="2" xfId="0" applyFont="1" applyFill="1" applyBorder="1" applyAlignment="1">
      <alignment horizontal="left" vertical="top" wrapText="1"/>
    </xf>
    <xf numFmtId="49" fontId="3" fillId="15" borderId="2" xfId="0" applyNumberFormat="1" applyFont="1" applyFill="1" applyBorder="1" applyAlignment="1">
      <alignment horizontal="center" vertical="center"/>
    </xf>
    <xf numFmtId="49" fontId="3" fillId="16" borderId="2" xfId="0" applyNumberFormat="1" applyFont="1" applyFill="1" applyBorder="1" applyAlignment="1">
      <alignment horizontal="center" vertical="center"/>
    </xf>
    <xf numFmtId="49" fontId="3" fillId="17" borderId="2" xfId="0" applyNumberFormat="1" applyFont="1" applyFill="1" applyBorder="1" applyAlignment="1">
      <alignment horizontal="center" vertical="center"/>
    </xf>
    <xf numFmtId="49" fontId="3" fillId="18" borderId="3" xfId="0" applyNumberFormat="1" applyFont="1" applyFill="1" applyBorder="1" applyAlignment="1">
      <alignment horizontal="center" vertical="center" wrapText="1"/>
    </xf>
    <xf numFmtId="49" fontId="3" fillId="13" borderId="2" xfId="0" applyNumberFormat="1" applyFont="1" applyFill="1" applyBorder="1" applyAlignment="1">
      <alignment horizontal="center" vertical="center"/>
    </xf>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center" vertical="center" wrapText="1"/>
    </xf>
    <xf numFmtId="0" fontId="8" fillId="0" borderId="1" xfId="0" applyFont="1" applyBorder="1" applyAlignment="1">
      <alignment horizontal="center" vertical="center" wrapText="1"/>
    </xf>
  </cellXfs>
  <cellStyles count="7">
    <cellStyle name="Гиперссылка" xfId="1" builtinId="8"/>
    <cellStyle name="Обычный" xfId="0" builtinId="0"/>
    <cellStyle name="Обычный 2" xfId="2" xr:uid="{00000000-0005-0000-0000-000002000000}"/>
    <cellStyle name="Обычный 3" xfId="3" xr:uid="{00000000-0005-0000-0000-000003000000}"/>
    <cellStyle name="Обычный 3 2" xfId="4" xr:uid="{00000000-0005-0000-0000-000004000000}"/>
    <cellStyle name="Обычный 3 2 3" xfId="5" xr:uid="{00000000-0005-0000-0000-000005000000}"/>
    <cellStyle name="Обычный 5" xfId="6" xr:uid="{00000000-0005-0000-0000-000006000000}"/>
  </cellStyles>
  <dxfs count="0"/>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108"/>
  <sheetViews>
    <sheetView tabSelected="1" topLeftCell="A37" zoomScale="55" zoomScaleNormal="55" workbookViewId="0">
      <selection activeCell="B97" sqref="B97"/>
    </sheetView>
  </sheetViews>
  <sheetFormatPr defaultColWidth="8.88671875" defaultRowHeight="18" x14ac:dyDescent="0.3"/>
  <cols>
    <col min="1" max="1" width="12.109375" style="2" customWidth="1"/>
    <col min="2" max="2" width="64.109375" style="1" customWidth="1"/>
    <col min="3" max="3" width="21.5546875" style="3" customWidth="1"/>
    <col min="4" max="6" width="31.6640625" style="1" customWidth="1"/>
    <col min="7" max="7" width="17.33203125" style="3" customWidth="1"/>
    <col min="8" max="8" width="19.88671875" style="1" customWidth="1"/>
    <col min="9" max="13" width="17.33203125" style="1" customWidth="1"/>
    <col min="14" max="14" width="24.33203125" style="1" customWidth="1"/>
    <col min="15" max="15" width="33.109375" style="1" customWidth="1"/>
    <col min="16" max="16384" width="8.88671875" style="1"/>
  </cols>
  <sheetData>
    <row r="1" spans="1:15" ht="133.80000000000001" customHeight="1" x14ac:dyDescent="0.3">
      <c r="A1" s="4"/>
      <c r="B1" s="5"/>
      <c r="C1" s="6" t="s">
        <v>0</v>
      </c>
      <c r="D1" s="7"/>
      <c r="E1" s="7"/>
      <c r="F1" s="7"/>
      <c r="G1" s="7"/>
      <c r="H1" s="7"/>
      <c r="I1" s="7"/>
      <c r="J1" s="122" t="s">
        <v>1253</v>
      </c>
      <c r="K1" s="122"/>
      <c r="L1" s="122"/>
      <c r="M1" s="122"/>
      <c r="N1" s="122"/>
      <c r="O1" s="122"/>
    </row>
    <row r="2" spans="1:15" ht="54" customHeight="1" x14ac:dyDescent="0.3">
      <c r="A2" s="123" t="s">
        <v>1</v>
      </c>
      <c r="B2" s="123"/>
      <c r="C2" s="123"/>
      <c r="D2" s="123"/>
      <c r="E2" s="123"/>
      <c r="F2" s="123"/>
      <c r="G2" s="123"/>
      <c r="H2" s="123"/>
      <c r="I2" s="123"/>
      <c r="J2" s="123"/>
      <c r="K2" s="123"/>
      <c r="L2" s="123"/>
      <c r="M2" s="123"/>
      <c r="N2" s="123"/>
      <c r="O2" s="123"/>
    </row>
    <row r="3" spans="1:15" ht="69.599999999999994" x14ac:dyDescent="0.3">
      <c r="A3" s="9" t="s">
        <v>2</v>
      </c>
      <c r="B3" s="8" t="s">
        <v>3</v>
      </c>
      <c r="C3" s="100" t="s">
        <v>1250</v>
      </c>
      <c r="D3" s="8" t="s">
        <v>5</v>
      </c>
      <c r="E3" s="8" t="s">
        <v>1277</v>
      </c>
      <c r="F3" s="8" t="s">
        <v>1278</v>
      </c>
      <c r="G3" s="8" t="s">
        <v>6</v>
      </c>
      <c r="H3" s="8" t="s">
        <v>7</v>
      </c>
      <c r="I3" s="8" t="s">
        <v>8</v>
      </c>
      <c r="J3" s="8" t="s">
        <v>9</v>
      </c>
      <c r="K3" s="8" t="s">
        <v>10</v>
      </c>
      <c r="L3" s="8" t="s">
        <v>11</v>
      </c>
      <c r="M3" s="8" t="s">
        <v>12</v>
      </c>
      <c r="N3" s="8" t="s">
        <v>13</v>
      </c>
      <c r="O3" s="8" t="s">
        <v>1273</v>
      </c>
    </row>
    <row r="4" spans="1:15" x14ac:dyDescent="0.3">
      <c r="A4" s="9" t="s">
        <v>1269</v>
      </c>
      <c r="B4" s="8">
        <v>2</v>
      </c>
      <c r="C4" s="8">
        <v>3</v>
      </c>
      <c r="D4" s="9" t="s">
        <v>1270</v>
      </c>
      <c r="E4" s="8">
        <v>4</v>
      </c>
      <c r="F4" s="8">
        <v>5</v>
      </c>
      <c r="G4" s="8">
        <v>6</v>
      </c>
      <c r="H4" s="8">
        <v>7</v>
      </c>
      <c r="I4" s="8">
        <v>8</v>
      </c>
      <c r="J4" s="8">
        <v>9</v>
      </c>
      <c r="K4" s="8">
        <v>10</v>
      </c>
      <c r="L4" s="9" t="s">
        <v>1271</v>
      </c>
      <c r="M4" s="9" t="s">
        <v>1272</v>
      </c>
      <c r="N4" s="9" t="s">
        <v>1279</v>
      </c>
      <c r="O4" s="9" t="s">
        <v>1280</v>
      </c>
    </row>
    <row r="5" spans="1:15" ht="144" x14ac:dyDescent="0.3">
      <c r="A5" s="16" t="s">
        <v>57</v>
      </c>
      <c r="B5" s="10" t="s">
        <v>56</v>
      </c>
      <c r="C5" s="12" t="s">
        <v>1235</v>
      </c>
      <c r="D5" s="12" t="s">
        <v>15</v>
      </c>
      <c r="E5" s="12"/>
      <c r="F5" s="12"/>
      <c r="G5" s="13">
        <f>VLOOKUP($A5,Релизы!$A:$F,2,0)</f>
        <v>45945</v>
      </c>
      <c r="H5" s="13">
        <f>VLOOKUP($A5,Релизы!$A:$F,3,0)</f>
        <v>45947</v>
      </c>
      <c r="I5" s="13">
        <f>VLOOKUP($A5,Релизы!$A:$F,4,0)</f>
        <v>45953</v>
      </c>
      <c r="J5" s="13">
        <f>VLOOKUP($A5,Релизы!$A:$F,5,0)</f>
        <v>45954</v>
      </c>
      <c r="K5" s="13"/>
      <c r="L5" s="18">
        <f>VLOOKUP($A5,Релизы!$A:$F,6,0)</f>
        <v>45956</v>
      </c>
      <c r="M5" s="21"/>
      <c r="N5" s="21"/>
      <c r="O5" s="19"/>
    </row>
    <row r="6" spans="1:15" ht="54" x14ac:dyDescent="0.3">
      <c r="A6" s="16" t="s">
        <v>57</v>
      </c>
      <c r="B6" s="14" t="s">
        <v>86</v>
      </c>
      <c r="C6" s="12" t="s">
        <v>1236</v>
      </c>
      <c r="D6" s="12" t="s">
        <v>15</v>
      </c>
      <c r="E6" s="12"/>
      <c r="F6" s="12"/>
      <c r="G6" s="13">
        <f>VLOOKUP($A6,Релизы!$A:$F,2,0)</f>
        <v>45945</v>
      </c>
      <c r="H6" s="13">
        <f>VLOOKUP($A6,Релизы!$A:$F,3,0)</f>
        <v>45947</v>
      </c>
      <c r="I6" s="13">
        <f>VLOOKUP($A6,Релизы!$A:$F,4,0)</f>
        <v>45953</v>
      </c>
      <c r="J6" s="13">
        <f>VLOOKUP($A6,Релизы!$A:$F,5,0)</f>
        <v>45954</v>
      </c>
      <c r="K6" s="25"/>
      <c r="L6" s="18">
        <f>VLOOKUP($A6,Релизы!$A:$F,6,0)</f>
        <v>45956</v>
      </c>
      <c r="M6" s="95"/>
      <c r="N6" s="95"/>
      <c r="O6" s="27"/>
    </row>
    <row r="7" spans="1:15" ht="54" x14ac:dyDescent="0.3">
      <c r="A7" s="11" t="str">
        <f>IF(AND(C7&lt;&gt;"",NOT(ISERROR(VLOOKUP(C7,exportSD!D:N,9,0)))),IF(VLOOKUP(C7,exportSD!D:N,9,0)="","--",VLOOKUP(C7,exportSD!D:N,9,0)),"")</f>
        <v>1.12.5</v>
      </c>
      <c r="B7" s="14" t="s">
        <v>151</v>
      </c>
      <c r="C7" s="12" t="s">
        <v>152</v>
      </c>
      <c r="D7" s="11" t="s">
        <v>18</v>
      </c>
      <c r="E7" s="11"/>
      <c r="F7" s="11"/>
      <c r="G7" s="13">
        <f>IF(AND(A7&lt;&gt;"",A7&lt;&gt;"Планирование постановки",A7&lt;&gt;"Согласование постановки",A7&lt;&gt;"Вне релиза"),VLOOKUP($A7,Релизы!$A:$F,2,0),"")</f>
        <v>45945</v>
      </c>
      <c r="H7" s="13">
        <f>IF(AND(A7&lt;&gt;"",A7&lt;&gt;"Планирование постановки",A7&lt;&gt;"Согласование постановки",A7&lt;&gt;"Вне релиза"),VLOOKUP($A7,Релизы!$A:$F,3,0),"")</f>
        <v>45947</v>
      </c>
      <c r="I7" s="13">
        <f>IF(AND(A7&lt;&gt;"",A7&lt;&gt;"Планирование постановки",A7&lt;&gt;"Согласование постановки",A7&lt;&gt;"Вне релиза"),VLOOKUP($A7,Релизы!$A:$F,4,0),"")</f>
        <v>45953</v>
      </c>
      <c r="J7" s="13">
        <f>IF(AND(A7&lt;&gt;"",A7&lt;&gt;"Планирование постановки",A7&lt;&gt;"Согласование постановки",A7&lt;&gt;"Вне релиза"),VLOOKUP($A7,Релизы!$A:$F,5,0),"")</f>
        <v>45954</v>
      </c>
      <c r="K7" s="25"/>
      <c r="L7" s="18">
        <f>IF(AND(A7&lt;&gt;"",A7&lt;&gt;"Планирование постановки",A7&lt;&gt;"Согласование постановки",A7&lt;&gt;"Вне релиза"),VLOOKUP($A7,Релизы!$A:$F,6,0),"")</f>
        <v>45956</v>
      </c>
      <c r="M7" s="95"/>
      <c r="N7" s="95"/>
      <c r="O7" s="27"/>
    </row>
    <row r="8" spans="1:15" ht="108" x14ac:dyDescent="0.3">
      <c r="A8" s="11" t="str">
        <f>IF(AND(C8&lt;&gt;"",NOT(ISERROR(VLOOKUP(C8,exportSD!D:N,9,0)))),IF(VLOOKUP(C8,exportSD!D:N,9,0)="","--",VLOOKUP(C8,exportSD!D:N,9,0)),"")</f>
        <v>1.12.5</v>
      </c>
      <c r="B8" s="14" t="s">
        <v>1263</v>
      </c>
      <c r="C8" s="12" t="s">
        <v>131</v>
      </c>
      <c r="D8" s="11" t="s">
        <v>18</v>
      </c>
      <c r="E8" s="11"/>
      <c r="F8" s="11"/>
      <c r="G8" s="13">
        <f>IF(AND(A8&lt;&gt;"",A8&lt;&gt;"Планирование постановки",A8&lt;&gt;"Согласование постановки",A8&lt;&gt;"Вне релиза"),VLOOKUP($A8,Релизы!$A:$F,2,0),"")</f>
        <v>45945</v>
      </c>
      <c r="H8" s="13">
        <f>IF(AND(A8&lt;&gt;"",A8&lt;&gt;"Планирование постановки",A8&lt;&gt;"Согласование постановки",A8&lt;&gt;"Вне релиза"),VLOOKUP($A8,Релизы!$A:$F,3,0),"")</f>
        <v>45947</v>
      </c>
      <c r="I8" s="13">
        <f>IF(AND(A8&lt;&gt;"",A8&lt;&gt;"Планирование постановки",A8&lt;&gt;"Согласование постановки",A8&lt;&gt;"Вне релиза"),VLOOKUP($A8,Релизы!$A:$F,4,0),"")</f>
        <v>45953</v>
      </c>
      <c r="J8" s="13">
        <f>IF(AND(A8&lt;&gt;"",A8&lt;&gt;"Планирование постановки",A8&lt;&gt;"Согласование постановки",A8&lt;&gt;"Вне релиза"),VLOOKUP($A8,Релизы!$A:$F,5,0),"")</f>
        <v>45954</v>
      </c>
      <c r="K8" s="25"/>
      <c r="L8" s="18">
        <f>IF(AND(A8&lt;&gt;"",A8&lt;&gt;"Планирование постановки",A8&lt;&gt;"Согласование постановки",A8&lt;&gt;"Вне релиза"),VLOOKUP($A8,Релизы!$A:$F,6,0),"")</f>
        <v>45956</v>
      </c>
      <c r="M8" s="21"/>
      <c r="N8" s="21"/>
      <c r="O8" s="27"/>
    </row>
    <row r="9" spans="1:15" ht="342" x14ac:dyDescent="0.3">
      <c r="A9" s="11" t="str">
        <f>IF(AND(C9&lt;&gt;"",NOT(ISERROR(VLOOKUP(C9,exportSD!D:N,9,0)))),IF(VLOOKUP(C9,exportSD!D:N,9,0)="","--",VLOOKUP(C9,exportSD!D:N,9,0)),"")</f>
        <v>1.12.5</v>
      </c>
      <c r="B9" s="14" t="s">
        <v>1264</v>
      </c>
      <c r="C9" s="12" t="s">
        <v>922</v>
      </c>
      <c r="D9" s="11" t="s">
        <v>18</v>
      </c>
      <c r="E9" s="11"/>
      <c r="F9" s="11"/>
      <c r="G9" s="13">
        <f>IF(AND(A9&lt;&gt;"",A9&lt;&gt;"Планирование постановки",A9&lt;&gt;"Согласование постановки",A9&lt;&gt;"Вне релиза"),VLOOKUP($A9,Релизы!$A:$F,2,0),"")</f>
        <v>45945</v>
      </c>
      <c r="H9" s="13">
        <f>IF(AND(A9&lt;&gt;"",A9&lt;&gt;"Планирование постановки",A9&lt;&gt;"Согласование постановки",A9&lt;&gt;"Вне релиза"),VLOOKUP($A9,Релизы!$A:$F,3,0),"")</f>
        <v>45947</v>
      </c>
      <c r="I9" s="13">
        <f>IF(AND(A9&lt;&gt;"",A9&lt;&gt;"Планирование постановки",A9&lt;&gt;"Согласование постановки",A9&lt;&gt;"Вне релиза"),VLOOKUP($A9,Релизы!$A:$F,4,0),"")</f>
        <v>45953</v>
      </c>
      <c r="J9" s="13">
        <f>IF(AND(A9&lt;&gt;"",A9&lt;&gt;"Планирование постановки",A9&lt;&gt;"Согласование постановки",A9&lt;&gt;"Вне релиза"),VLOOKUP($A9,Релизы!$A:$F,5,0),"")</f>
        <v>45954</v>
      </c>
      <c r="K9" s="25"/>
      <c r="L9" s="18">
        <f>IF(AND(A9&lt;&gt;"",A9&lt;&gt;"Планирование постановки",A9&lt;&gt;"Согласование постановки",A9&lt;&gt;"Вне релиза"),VLOOKUP($A9,Релизы!$A:$F,6,0),"")</f>
        <v>45956</v>
      </c>
      <c r="M9" s="21"/>
      <c r="N9" s="21"/>
      <c r="O9" s="27"/>
    </row>
    <row r="10" spans="1:15" ht="108" x14ac:dyDescent="0.3">
      <c r="A10" s="11" t="str">
        <f>IF(AND(C10&lt;&gt;"",NOT(ISERROR(VLOOKUP(C10,exportSD!D:N,9,0)))),IF(VLOOKUP(C10,exportSD!D:N,9,0)="","--",VLOOKUP(C10,exportSD!D:N,9,0)),"")</f>
        <v>1.12.5</v>
      </c>
      <c r="B10" s="14" t="str">
        <f>IF(AND(C10&lt;&gt;"",NOT(ISERROR(VLOOKUP(C10,exportSD!D:N,3,0)))),VLOOKUP(C10,exportSD!D:N,3,0)&amp;": "&amp;VLOOKUP(C10,exportSD!D:N,6,0),"")</f>
        <v>Ведение учета: Под ролью Супервайзер ГОМУ ошибка в разделе ведение учета: Ведение учёта – Имеющие право на отсрочку – «В фильтре при выборе даты получения сведений есть возможность указать еще не наступившие даты при этом система выдает ошибку "Bad Request"»</v>
      </c>
      <c r="C10" s="12" t="s">
        <v>931</v>
      </c>
      <c r="D10" s="11" t="s">
        <v>18</v>
      </c>
      <c r="E10" s="11"/>
      <c r="F10" s="11"/>
      <c r="G10" s="13">
        <f>IF(AND(A10&lt;&gt;"",A10&lt;&gt;"Планирование постановки",A10&lt;&gt;"Согласование постановки",A10&lt;&gt;"Вне релиза"),VLOOKUP($A10,Релизы!$A:$F,2,0),"")</f>
        <v>45945</v>
      </c>
      <c r="H10" s="13">
        <f>IF(AND(A10&lt;&gt;"",A10&lt;&gt;"Планирование постановки",A10&lt;&gt;"Согласование постановки",A10&lt;&gt;"Вне релиза"),VLOOKUP($A10,Релизы!$A:$F,3,0),"")</f>
        <v>45947</v>
      </c>
      <c r="I10" s="13">
        <f>IF(AND(A10&lt;&gt;"",A10&lt;&gt;"Планирование постановки",A10&lt;&gt;"Согласование постановки",A10&lt;&gt;"Вне релиза"),VLOOKUP($A10,Релизы!$A:$F,4,0),"")</f>
        <v>45953</v>
      </c>
      <c r="J10" s="13">
        <f>IF(AND(A10&lt;&gt;"",A10&lt;&gt;"Планирование постановки",A10&lt;&gt;"Согласование постановки",A10&lt;&gt;"Вне релиза"),VLOOKUP($A10,Релизы!$A:$F,5,0),"")</f>
        <v>45954</v>
      </c>
      <c r="K10" s="25"/>
      <c r="L10" s="18">
        <f>IF(AND(A10&lt;&gt;"",A10&lt;&gt;"Планирование постановки",A10&lt;&gt;"Согласование постановки",A10&lt;&gt;"Вне релиза"),VLOOKUP($A10,Релизы!$A:$F,6,0),"")</f>
        <v>45956</v>
      </c>
      <c r="M10" s="21"/>
      <c r="N10" s="21"/>
      <c r="O10" s="27"/>
    </row>
    <row r="11" spans="1:15" ht="144" x14ac:dyDescent="0.3">
      <c r="A11" s="11" t="str">
        <f>IF(AND(C11&lt;&gt;"",NOT(ISERROR(VLOOKUP(C11,exportSD!D:N,9,0)))),IF(VLOOKUP(C11,exportSD!D:N,9,0)="","--",VLOOKUP(C11,exportSD!D:N,9,0)),"")</f>
        <v>1.12.5</v>
      </c>
      <c r="B11" s="14" t="str">
        <f>IF(AND(C11&lt;&gt;"",NOT(ISERROR(VLOOKUP(C11,exportSD!D:N,3,0)))),VLOOKUP(C11,exportSD!D:N,3,0)&amp;": "&amp;VLOOKUP(C11,exportSD!D:N,6,0),"")</f>
        <v>Ошибка чекбокса в подразделе, раздела «Эталонные данные»: Авторизоваться в ЕРВУ под ролью «Супервайзер ГОМУ». Открыть раздел «Эталонные данные» – «Конфликты данных» – «Конфликт персданные» – «Фильтр» – в поле «Статус» при выборе чекбокса одного из статусов, содержащих слово «Решение…» выбираются сразу 14 статусов с данным словом.</v>
      </c>
      <c r="C11" s="12" t="s">
        <v>944</v>
      </c>
      <c r="D11" s="11" t="s">
        <v>18</v>
      </c>
      <c r="E11" s="11"/>
      <c r="F11" s="11"/>
      <c r="G11" s="13">
        <f>IF(AND(A11&lt;&gt;"",A11&lt;&gt;"Планирование постановки",A11&lt;&gt;"Согласование постановки",A11&lt;&gt;"Вне релиза"),VLOOKUP($A11,Релизы!$A:$F,2,0),"")</f>
        <v>45945</v>
      </c>
      <c r="H11" s="13">
        <f>IF(AND(A11&lt;&gt;"",A11&lt;&gt;"Планирование постановки",A11&lt;&gt;"Согласование постановки",A11&lt;&gt;"Вне релиза"),VLOOKUP($A11,Релизы!$A:$F,3,0),"")</f>
        <v>45947</v>
      </c>
      <c r="I11" s="13">
        <f>IF(AND(A11&lt;&gt;"",A11&lt;&gt;"Планирование постановки",A11&lt;&gt;"Согласование постановки",A11&lt;&gt;"Вне релиза"),VLOOKUP($A11,Релизы!$A:$F,4,0),"")</f>
        <v>45953</v>
      </c>
      <c r="J11" s="13">
        <f>IF(AND(A11&lt;&gt;"",A11&lt;&gt;"Планирование постановки",A11&lt;&gt;"Согласование постановки",A11&lt;&gt;"Вне релиза"),VLOOKUP($A11,Релизы!$A:$F,5,0),"")</f>
        <v>45954</v>
      </c>
      <c r="K11" s="25"/>
      <c r="L11" s="18">
        <f>IF(AND(A11&lt;&gt;"",A11&lt;&gt;"Планирование постановки",A11&lt;&gt;"Согласование постановки",A11&lt;&gt;"Вне релиза"),VLOOKUP($A11,Релизы!$A:$F,6,0),"")</f>
        <v>45956</v>
      </c>
      <c r="M11" s="21"/>
      <c r="N11" s="21"/>
      <c r="O11" s="27"/>
    </row>
    <row r="12" spans="1:15" ht="108" x14ac:dyDescent="0.3">
      <c r="A12" s="11" t="str">
        <f>IF(AND(C12&lt;&gt;"",NOT(ISERROR(VLOOKUP(C12,exportSD!D:N,9,0)))),IF(VLOOKUP(C12,exportSD!D:N,9,0)="","--",VLOOKUP(C12,exportSD!D:N,9,0)),"")</f>
        <v>1.12.5</v>
      </c>
      <c r="B12" s="14" t="str">
        <f>IF(AND(C12&lt;&gt;"",NOT(ISERROR(VLOOKUP(C12,exportSD!D:N,3,0)))),VLOOKUP(C12,exportSD!D:N,3,0)&amp;": "&amp;VLOOKUP(C12,exportSD!D:N,6,0),"")</f>
        <v>В разделе «Журнал инцидентов» отсутствуют персональные данные.: В карточке инцидента в разделе «Журнал инцидентов», во вкладке "Информация" не отображаются следующие данные: дата рождения, серия паспорта, номер паспорта, дата выдачи паспорта, наименование органа выдавшего документ.</v>
      </c>
      <c r="C12" s="12" t="s">
        <v>1138</v>
      </c>
      <c r="D12" s="11" t="s">
        <v>18</v>
      </c>
      <c r="E12" s="11"/>
      <c r="F12" s="11"/>
      <c r="G12" s="13">
        <f>IF(AND(A12&lt;&gt;"",A12&lt;&gt;"Планирование постановки",A12&lt;&gt;"Согласование постановки",A12&lt;&gt;"Вне релиза"),VLOOKUP($A12,Релизы!$A:$F,2,0),"")</f>
        <v>45945</v>
      </c>
      <c r="H12" s="13">
        <f>IF(AND(A12&lt;&gt;"",A12&lt;&gt;"Планирование постановки",A12&lt;&gt;"Согласование постановки",A12&lt;&gt;"Вне релиза"),VLOOKUP($A12,Релизы!$A:$F,3,0),"")</f>
        <v>45947</v>
      </c>
      <c r="I12" s="13">
        <f>IF(AND(A12&lt;&gt;"",A12&lt;&gt;"Планирование постановки",A12&lt;&gt;"Согласование постановки",A12&lt;&gt;"Вне релиза"),VLOOKUP($A12,Релизы!$A:$F,4,0),"")</f>
        <v>45953</v>
      </c>
      <c r="J12" s="13">
        <f>IF(AND(A12&lt;&gt;"",A12&lt;&gt;"Планирование постановки",A12&lt;&gt;"Согласование постановки",A12&lt;&gt;"Вне релиза"),VLOOKUP($A12,Релизы!$A:$F,5,0),"")</f>
        <v>45954</v>
      </c>
      <c r="K12" s="25"/>
      <c r="L12" s="18">
        <f>IF(AND(A12&lt;&gt;"",A12&lt;&gt;"Планирование постановки",A12&lt;&gt;"Согласование постановки",A12&lt;&gt;"Вне релиза"),VLOOKUP($A12,Релизы!$A:$F,6,0),"")</f>
        <v>45956</v>
      </c>
      <c r="M12" s="21"/>
      <c r="N12" s="21"/>
      <c r="O12" s="27"/>
    </row>
    <row r="13" spans="1:15" ht="108" x14ac:dyDescent="0.3">
      <c r="A13" s="11" t="str">
        <f>IF(AND(C13&lt;&gt;"",NOT(ISERROR(VLOOKUP(C13,exportSD!D:N,9,0)))),IF(VLOOKUP(C13,exportSD!D:N,9,0)="","--",VLOOKUP(C13,exportSD!D:N,9,0)),"")</f>
        <v>1.12.5</v>
      </c>
      <c r="B13" s="14" t="s">
        <v>1266</v>
      </c>
      <c r="C13" s="99" t="s">
        <v>1145</v>
      </c>
      <c r="D13" s="11" t="s">
        <v>18</v>
      </c>
      <c r="E13" s="12" t="s">
        <v>1275</v>
      </c>
      <c r="F13" s="17">
        <v>45957</v>
      </c>
      <c r="G13" s="13">
        <f>IF(AND(A13&lt;&gt;"",A13&lt;&gt;"Планирование постановки",A13&lt;&gt;"Согласование постановки",A13&lt;&gt;"Вне релиза"),VLOOKUP($A13,Релизы!$A:$F,2,0),"")</f>
        <v>45945</v>
      </c>
      <c r="H13" s="13">
        <f>IF(AND(A13&lt;&gt;"",A13&lt;&gt;"Планирование постановки",A13&lt;&gt;"Согласование постановки",A13&lt;&gt;"Вне релиза"),VLOOKUP($A13,Релизы!$A:$F,3,0),"")</f>
        <v>45947</v>
      </c>
      <c r="I13" s="13">
        <f>IF(AND(A13&lt;&gt;"",A13&lt;&gt;"Планирование постановки",A13&lt;&gt;"Согласование постановки",A13&lt;&gt;"Вне релиза"),VLOOKUP($A13,Релизы!$A:$F,4,0),"")</f>
        <v>45953</v>
      </c>
      <c r="J13" s="13">
        <f>IF(AND(A13&lt;&gt;"",A13&lt;&gt;"Планирование постановки",A13&lt;&gt;"Согласование постановки",A13&lt;&gt;"Вне релиза"),VLOOKUP($A13,Релизы!$A:$F,5,0),"")</f>
        <v>45954</v>
      </c>
      <c r="K13" s="25"/>
      <c r="L13" s="18">
        <f>IF(AND(A13&lt;&gt;"",A13&lt;&gt;"Планирование постановки",A13&lt;&gt;"Согласование постановки",A13&lt;&gt;"Вне релиза"),VLOOKUP($A13,Релизы!$A:$F,6,0),"")</f>
        <v>45956</v>
      </c>
      <c r="M13" s="21"/>
      <c r="N13" s="21"/>
      <c r="O13" s="27"/>
    </row>
    <row r="14" spans="1:15" ht="108" x14ac:dyDescent="0.3">
      <c r="A14" s="11" t="str">
        <f>IF(AND(C14&lt;&gt;"",NOT(ISERROR(VLOOKUP(C14,exportSD!D:N,9,0)))),IF(VLOOKUP(C14,exportSD!D:N,9,0)="","--",VLOOKUP(C14,exportSD!D:N,9,0)),"")</f>
        <v>1.12.5</v>
      </c>
      <c r="B14" s="14" t="str">
        <f>IF(AND(C14&lt;&gt;"",NOT(ISERROR(VLOOKUP(C14,exportSD!D:N,3,0)))),VLOOKUP(C14,exportSD!D:N,3,0)&amp;": "&amp;VLOOKUP(C14,exportSD!D:N,6,0),"")</f>
        <v>В разделе «Журнал инцидентов» отсутствуют данные из ЕРВУ и поступившие сведения.: В карточке инцидента в разделе «Журнал инцидентов» на вкладке "Информация" в поле конфликтные данные не отображаются данные из ЕРВУ и поступившие сведения</v>
      </c>
      <c r="C14" s="12" t="s">
        <v>1149</v>
      </c>
      <c r="D14" s="11" t="s">
        <v>18</v>
      </c>
      <c r="E14" s="11"/>
      <c r="F14" s="11"/>
      <c r="G14" s="13">
        <f>IF(AND(A14&lt;&gt;"",A14&lt;&gt;"Планирование постановки",A14&lt;&gt;"Согласование постановки",A14&lt;&gt;"Вне релиза"),VLOOKUP($A14,Релизы!$A:$F,2,0),"")</f>
        <v>45945</v>
      </c>
      <c r="H14" s="13">
        <f>IF(AND(A14&lt;&gt;"",A14&lt;&gt;"Планирование постановки",A14&lt;&gt;"Согласование постановки",A14&lt;&gt;"Вне релиза"),VLOOKUP($A14,Релизы!$A:$F,3,0),"")</f>
        <v>45947</v>
      </c>
      <c r="I14" s="13">
        <f>IF(AND(A14&lt;&gt;"",A14&lt;&gt;"Планирование постановки",A14&lt;&gt;"Согласование постановки",A14&lt;&gt;"Вне релиза"),VLOOKUP($A14,Релизы!$A:$F,4,0),"")</f>
        <v>45953</v>
      </c>
      <c r="J14" s="13">
        <f>IF(AND(A14&lt;&gt;"",A14&lt;&gt;"Планирование постановки",A14&lt;&gt;"Согласование постановки",A14&lt;&gt;"Вне релиза"),VLOOKUP($A14,Релизы!$A:$F,5,0),"")</f>
        <v>45954</v>
      </c>
      <c r="K14" s="25"/>
      <c r="L14" s="18">
        <f>IF(AND(A14&lt;&gt;"",A14&lt;&gt;"Планирование постановки",A14&lt;&gt;"Согласование постановки",A14&lt;&gt;"Вне релиза"),VLOOKUP($A14,Релизы!$A:$F,6,0),"")</f>
        <v>45956</v>
      </c>
      <c r="M14" s="21"/>
      <c r="N14" s="21"/>
      <c r="O14" s="27"/>
    </row>
    <row r="15" spans="1:15" ht="108" x14ac:dyDescent="0.3">
      <c r="A15" s="11" t="str">
        <f>IF(AND(C15&lt;&gt;"",NOT(ISERROR(VLOOKUP(C15,exportSD!D:N,9,0)))),IF(VLOOKUP(C15,exportSD!D:N,9,0)="","--",VLOOKUP(C15,exportSD!D:N,9,0)),"")</f>
        <v>1.12.5</v>
      </c>
      <c r="B15" s="14" t="str">
        <f>IF(AND(C15&lt;&gt;"",NOT(ISERROR(VLOOKUP(C15,exportSD!D:N,3,0)))),VLOOKUP(C15,exportSD!D:N,3,0)&amp;": "&amp;VLOOKUP(C15,exportSD!D:N,6,0),"")</f>
        <v>В разделе "Журнал инцидентов" не происходит возвращения в предыдущий раздел: В разделе "Журнал инцидентов" при нажатии кнопки "Назад", не происходит возвращение в предыдущий раздел, вместо этого переход назад осуществляется по вкладкам раздела "Журнал инцидентов".</v>
      </c>
      <c r="C15" s="12" t="s">
        <v>1156</v>
      </c>
      <c r="D15" s="11" t="s">
        <v>18</v>
      </c>
      <c r="E15" s="11"/>
      <c r="F15" s="11"/>
      <c r="G15" s="13">
        <f>IF(AND(A15&lt;&gt;"",A15&lt;&gt;"Планирование постановки",A15&lt;&gt;"Согласование постановки",A15&lt;&gt;"Вне релиза"),VLOOKUP($A15,Релизы!$A:$F,2,0),"")</f>
        <v>45945</v>
      </c>
      <c r="H15" s="13">
        <f>IF(AND(A15&lt;&gt;"",A15&lt;&gt;"Планирование постановки",A15&lt;&gt;"Согласование постановки",A15&lt;&gt;"Вне релиза"),VLOOKUP($A15,Релизы!$A:$F,3,0),"")</f>
        <v>45947</v>
      </c>
      <c r="I15" s="13">
        <f>IF(AND(A15&lt;&gt;"",A15&lt;&gt;"Планирование постановки",A15&lt;&gt;"Согласование постановки",A15&lt;&gt;"Вне релиза"),VLOOKUP($A15,Релизы!$A:$F,4,0),"")</f>
        <v>45953</v>
      </c>
      <c r="J15" s="13">
        <f>IF(AND(A15&lt;&gt;"",A15&lt;&gt;"Планирование постановки",A15&lt;&gt;"Согласование постановки",A15&lt;&gt;"Вне релиза"),VLOOKUP($A15,Релизы!$A:$F,5,0),"")</f>
        <v>45954</v>
      </c>
      <c r="K15" s="25"/>
      <c r="L15" s="18">
        <f>IF(AND(A15&lt;&gt;"",A15&lt;&gt;"Планирование постановки",A15&lt;&gt;"Согласование постановки",A15&lt;&gt;"Вне релиза"),VLOOKUP($A15,Релизы!$A:$F,6,0),"")</f>
        <v>45956</v>
      </c>
      <c r="M15" s="21"/>
      <c r="N15" s="21"/>
      <c r="O15" s="27"/>
    </row>
    <row r="16" spans="1:15" ht="234" x14ac:dyDescent="0.3">
      <c r="A16" s="11" t="str">
        <f>IF(AND(C16&lt;&gt;"",NOT(ISERROR(VLOOKUP(C16,exportSD!D:N,9,0)))),IF(VLOOKUP(C16,exportSD!D:N,9,0)="","--",VLOOKUP(C16,exportSD!D:N,9,0)),"")</f>
        <v>1.12.5</v>
      </c>
      <c r="B16" s="14" t="s">
        <v>1267</v>
      </c>
      <c r="C16" s="12" t="s">
        <v>1176</v>
      </c>
      <c r="D16" s="11" t="s">
        <v>18</v>
      </c>
      <c r="E16" s="12" t="s">
        <v>1275</v>
      </c>
      <c r="F16" s="17">
        <v>45957</v>
      </c>
      <c r="G16" s="13">
        <f>IF(AND(A16&lt;&gt;"",A16&lt;&gt;"Планирование постановки",A16&lt;&gt;"Согласование постановки",A16&lt;&gt;"Вне релиза"),VLOOKUP($A16,Релизы!$A:$F,2,0),"")</f>
        <v>45945</v>
      </c>
      <c r="H16" s="13">
        <f>IF(AND(A16&lt;&gt;"",A16&lt;&gt;"Планирование постановки",A16&lt;&gt;"Согласование постановки",A16&lt;&gt;"Вне релиза"),VLOOKUP($A16,Релизы!$A:$F,3,0),"")</f>
        <v>45947</v>
      </c>
      <c r="I16" s="13">
        <f>IF(AND(A16&lt;&gt;"",A16&lt;&gt;"Планирование постановки",A16&lt;&gt;"Согласование постановки",A16&lt;&gt;"Вне релиза"),VLOOKUP($A16,Релизы!$A:$F,4,0),"")</f>
        <v>45953</v>
      </c>
      <c r="J16" s="13">
        <f>IF(AND(A16&lt;&gt;"",A16&lt;&gt;"Планирование постановки",A16&lt;&gt;"Согласование постановки",A16&lt;&gt;"Вне релиза"),VLOOKUP($A16,Релизы!$A:$F,5,0),"")</f>
        <v>45954</v>
      </c>
      <c r="K16" s="25"/>
      <c r="L16" s="18">
        <f>IF(AND(A16&lt;&gt;"",A16&lt;&gt;"Планирование постановки",A16&lt;&gt;"Согласование постановки",A16&lt;&gt;"Вне релиза"),VLOOKUP($A16,Релизы!$A:$F,6,0),"")</f>
        <v>45956</v>
      </c>
      <c r="M16" s="21"/>
      <c r="N16" s="21"/>
      <c r="O16" s="27"/>
    </row>
    <row r="17" spans="1:15" ht="144" x14ac:dyDescent="0.3">
      <c r="A17" s="11" t="str">
        <f>IF(AND(C17&lt;&gt;"",NOT(ISERROR(VLOOKUP(C17,exportSD!D:N,9,0)))),IF(VLOOKUP(C17,exportSD!D:N,9,0)="","--",VLOOKUP(C17,exportSD!D:N,9,0)),"")</f>
        <v>1.12.5</v>
      </c>
      <c r="B17" s="14" t="s">
        <v>1268</v>
      </c>
      <c r="C17" s="12" t="s">
        <v>1180</v>
      </c>
      <c r="D17" s="11" t="s">
        <v>18</v>
      </c>
      <c r="E17" s="12" t="s">
        <v>1275</v>
      </c>
      <c r="F17" s="17">
        <v>45957</v>
      </c>
      <c r="G17" s="13">
        <f>IF(AND(A17&lt;&gt;"",A17&lt;&gt;"Планирование постановки",A17&lt;&gt;"Согласование постановки",A17&lt;&gt;"Вне релиза"),VLOOKUP($A17,Релизы!$A:$F,2,0),"")</f>
        <v>45945</v>
      </c>
      <c r="H17" s="13">
        <f>IF(AND(A17&lt;&gt;"",A17&lt;&gt;"Планирование постановки",A17&lt;&gt;"Согласование постановки",A17&lt;&gt;"Вне релиза"),VLOOKUP($A17,Релизы!$A:$F,3,0),"")</f>
        <v>45947</v>
      </c>
      <c r="I17" s="13">
        <f>IF(AND(A17&lt;&gt;"",A17&lt;&gt;"Планирование постановки",A17&lt;&gt;"Согласование постановки",A17&lt;&gt;"Вне релиза"),VLOOKUP($A17,Релизы!$A:$F,4,0),"")</f>
        <v>45953</v>
      </c>
      <c r="J17" s="13">
        <f>IF(AND(A17&lt;&gt;"",A17&lt;&gt;"Планирование постановки",A17&lt;&gt;"Согласование постановки",A17&lt;&gt;"Вне релиза"),VLOOKUP($A17,Релизы!$A:$F,5,0),"")</f>
        <v>45954</v>
      </c>
      <c r="K17" s="25"/>
      <c r="L17" s="18">
        <f>IF(AND(A17&lt;&gt;"",A17&lt;&gt;"Планирование постановки",A17&lt;&gt;"Согласование постановки",A17&lt;&gt;"Вне релиза"),VLOOKUP($A17,Релизы!$A:$F,6,0),"")</f>
        <v>45956</v>
      </c>
      <c r="M17" s="21"/>
      <c r="N17" s="21"/>
      <c r="O17" s="27"/>
    </row>
    <row r="18" spans="1:15" ht="126" x14ac:dyDescent="0.3">
      <c r="A18" s="11" t="str">
        <f>IF(AND(C18&lt;&gt;"",NOT(ISERROR(VLOOKUP(C18,exportSD!D:N,9,0)))),IF(VLOOKUP(C18,exportSD!D:N,9,0)="","--",VLOOKUP(C18,exportSD!D:N,9,0)),"")</f>
        <v>1.12.5</v>
      </c>
      <c r="B18" s="14" t="str">
        <f>IF(AND(C18&lt;&gt;"",NOT(ISERROR(VLOOKUP(C18,exportSD!D:N,3,0)))),VLOOKUP(C18,exportSD!D:N,3,0)&amp;": "&amp;VLOOKUP(C18,exportSD!D:N,6,0),"")</f>
        <v>Неверные значения счетчиков: На основании справки по проверке счетчиков в ГИС ЕРВУ наблюдаются не совпадения значений счетчиков из меню навигации и табличного вида по разделам "Заявления" (с применением фильтров), Реестр повесток - Добавить гражданина в список, Реестр повесток - Граждане подлежащие вызову .</v>
      </c>
      <c r="C18" s="12" t="s">
        <v>1216</v>
      </c>
      <c r="D18" s="11" t="s">
        <v>18</v>
      </c>
      <c r="E18" s="11"/>
      <c r="F18" s="11"/>
      <c r="G18" s="13">
        <f>IF(AND(A18&lt;&gt;"",A18&lt;&gt;"Планирование постановки",A18&lt;&gt;"Согласование постановки",A18&lt;&gt;"Вне релиза"),VLOOKUP($A18,Релизы!$A:$F,2,0),"")</f>
        <v>45945</v>
      </c>
      <c r="H18" s="13">
        <f>IF(AND(A18&lt;&gt;"",A18&lt;&gt;"Планирование постановки",A18&lt;&gt;"Согласование постановки",A18&lt;&gt;"Вне релиза"),VLOOKUP($A18,Релизы!$A:$F,3,0),"")</f>
        <v>45947</v>
      </c>
      <c r="I18" s="13">
        <f>IF(AND(A18&lt;&gt;"",A18&lt;&gt;"Планирование постановки",A18&lt;&gt;"Согласование постановки",A18&lt;&gt;"Вне релиза"),VLOOKUP($A18,Релизы!$A:$F,4,0),"")</f>
        <v>45953</v>
      </c>
      <c r="J18" s="13">
        <f>IF(AND(A18&lt;&gt;"",A18&lt;&gt;"Планирование постановки",A18&lt;&gt;"Согласование постановки",A18&lt;&gt;"Вне релиза"),VLOOKUP($A18,Релизы!$A:$F,5,0),"")</f>
        <v>45954</v>
      </c>
      <c r="K18" s="25"/>
      <c r="L18" s="18">
        <f>IF(AND(A18&lt;&gt;"",A18&lt;&gt;"Планирование постановки",A18&lt;&gt;"Согласование постановки",A18&lt;&gt;"Вне релиза"),VLOOKUP($A18,Релизы!$A:$F,6,0),"")</f>
        <v>45956</v>
      </c>
      <c r="M18" s="21"/>
      <c r="N18" s="21"/>
      <c r="O18" s="27"/>
    </row>
    <row r="19" spans="1:15" ht="72" x14ac:dyDescent="0.3">
      <c r="A19" s="24" t="s">
        <v>57</v>
      </c>
      <c r="B19" s="14" t="s">
        <v>1238</v>
      </c>
      <c r="C19" s="12" t="s">
        <v>23</v>
      </c>
      <c r="D19" s="11" t="s">
        <v>22</v>
      </c>
      <c r="E19" s="11"/>
      <c r="F19" s="11"/>
      <c r="G19" s="13">
        <f>IF(AND(A19&lt;&gt;"",A19&lt;&gt;"Планирование постановки",A19&lt;&gt;"Согласование постановки",A19&lt;&gt;"Вне релиза"),VLOOKUP($A19,Релизы!$A:$F,2,0),"")</f>
        <v>45945</v>
      </c>
      <c r="H19" s="13">
        <f>IF(AND(A19&lt;&gt;"",A19&lt;&gt;"Планирование постановки",A19&lt;&gt;"Согласование постановки",A19&lt;&gt;"Вне релиза"),VLOOKUP($A19,Релизы!$A:$F,3,0),"")</f>
        <v>45947</v>
      </c>
      <c r="I19" s="13">
        <f>IF(AND(A19&lt;&gt;"",A19&lt;&gt;"Планирование постановки",A19&lt;&gt;"Согласование постановки",A19&lt;&gt;"Вне релиза"),VLOOKUP($A19,Релизы!$A:$F,4,0),"")</f>
        <v>45953</v>
      </c>
      <c r="J19" s="13">
        <f>IF(AND(A19&lt;&gt;"",A19&lt;&gt;"Планирование постановки",A19&lt;&gt;"Согласование постановки",A19&lt;&gt;"Вне релиза"),VLOOKUP($A19,Релизы!$A:$F,5,0),"")</f>
        <v>45954</v>
      </c>
      <c r="K19" s="25"/>
      <c r="L19" s="28">
        <f>IF(AND(A19&lt;&gt;"",A19&lt;&gt;"Планирование постановки",A19&lt;&gt;"Согласование постановки",A19&lt;&gt;"Вне релиза"),VLOOKUP($A19,Релизы!$A:$F,6,0),"")</f>
        <v>45956</v>
      </c>
      <c r="M19" s="21"/>
      <c r="N19" s="21"/>
      <c r="O19" s="29"/>
    </row>
    <row r="20" spans="1:15" ht="36" hidden="1" x14ac:dyDescent="0.3">
      <c r="A20" s="24" t="s">
        <v>1070</v>
      </c>
      <c r="B20" s="14" t="s">
        <v>1234</v>
      </c>
      <c r="C20" s="12" t="s">
        <v>1239</v>
      </c>
      <c r="D20" s="11" t="s">
        <v>22</v>
      </c>
      <c r="E20" s="11"/>
      <c r="F20" s="11"/>
      <c r="G20" s="13">
        <f>IF(AND(A20&lt;&gt;"",A20&lt;&gt;"Планирование постановки",A20&lt;&gt;"Согласование постановки",A20&lt;&gt;"Вне релиза"),VLOOKUP($A20,Релизы!$A:$F,2,0),"")</f>
        <v>45973</v>
      </c>
      <c r="H20" s="13">
        <f>IF(AND(A20&lt;&gt;"",A20&lt;&gt;"Планирование постановки",A20&lt;&gt;"Согласование постановки",A20&lt;&gt;"Вне релиза"),VLOOKUP($A20,Релизы!$A:$F,3,0),"")</f>
        <v>45975</v>
      </c>
      <c r="I20" s="13">
        <f>IF(AND(A20&lt;&gt;"",A20&lt;&gt;"Планирование постановки",A20&lt;&gt;"Согласование постановки",A20&lt;&gt;"Вне релиза"),VLOOKUP($A20,Релизы!$A:$F,4,0),"")</f>
        <v>45981</v>
      </c>
      <c r="J20" s="13">
        <f>IF(AND(A20&lt;&gt;"",A20&lt;&gt;"Планирование постановки",A20&lt;&gt;"Согласование постановки",A20&lt;&gt;"Вне релиза"),VLOOKUP($A20,Релизы!$A:$F,5,0),"")</f>
        <v>45982</v>
      </c>
      <c r="K20" s="25"/>
      <c r="L20" s="28">
        <f>IF(AND(A20&lt;&gt;"",A20&lt;&gt;"Планирование постановки",A20&lt;&gt;"Согласование постановки",A20&lt;&gt;"Вне релиза"),VLOOKUP($A20,Релизы!$A:$F,6,0),"")</f>
        <v>45984</v>
      </c>
      <c r="M20" s="21"/>
      <c r="N20" s="21"/>
      <c r="O20" s="29"/>
    </row>
    <row r="21" spans="1:15" ht="36" hidden="1" x14ac:dyDescent="0.3">
      <c r="A21" s="24" t="s">
        <v>1070</v>
      </c>
      <c r="B21" s="14" t="s">
        <v>1281</v>
      </c>
      <c r="C21" s="12" t="s">
        <v>1239</v>
      </c>
      <c r="D21" s="11" t="s">
        <v>22</v>
      </c>
      <c r="E21" s="11"/>
      <c r="F21" s="11"/>
      <c r="G21" s="13">
        <v>45954</v>
      </c>
      <c r="H21" s="13">
        <v>45957</v>
      </c>
      <c r="I21" s="13">
        <v>45957</v>
      </c>
      <c r="J21" s="13">
        <v>45957</v>
      </c>
      <c r="K21" s="25"/>
      <c r="L21" s="13">
        <v>45959</v>
      </c>
      <c r="M21" s="21"/>
      <c r="N21" s="21"/>
      <c r="O21" s="29"/>
    </row>
    <row r="22" spans="1:15" ht="36" x14ac:dyDescent="0.3">
      <c r="A22" s="24" t="s">
        <v>57</v>
      </c>
      <c r="B22" s="14" t="s">
        <v>1237</v>
      </c>
      <c r="C22" s="12" t="s">
        <v>1240</v>
      </c>
      <c r="D22" s="11" t="s">
        <v>22</v>
      </c>
      <c r="E22" s="11"/>
      <c r="F22" s="11"/>
      <c r="G22" s="13">
        <f>IF(AND(A22&lt;&gt;"",A22&lt;&gt;"Планирование постановки",A22&lt;&gt;"Согласование постановки",A22&lt;&gt;"Вне релиза"),VLOOKUP($A22,Релизы!$A:$F,2,0),"")</f>
        <v>45945</v>
      </c>
      <c r="H22" s="13">
        <f>IF(AND(A22&lt;&gt;"",A22&lt;&gt;"Планирование постановки",A22&lt;&gt;"Согласование постановки",A22&lt;&gt;"Вне релиза"),VLOOKUP($A22,Релизы!$A:$F,3,0),"")</f>
        <v>45947</v>
      </c>
      <c r="I22" s="13">
        <f>IF(AND(A22&lt;&gt;"",A22&lt;&gt;"Планирование постановки",A22&lt;&gt;"Согласование постановки",A22&lt;&gt;"Вне релиза"),VLOOKUP($A22,Релизы!$A:$F,4,0),"")</f>
        <v>45953</v>
      </c>
      <c r="J22" s="13">
        <f>IF(AND(A22&lt;&gt;"",A22&lt;&gt;"Планирование постановки",A22&lt;&gt;"Согласование постановки",A22&lt;&gt;"Вне релиза"),VLOOKUP($A22,Релизы!$A:$F,5,0),"")</f>
        <v>45954</v>
      </c>
      <c r="K22" s="25"/>
      <c r="L22" s="28">
        <f>IF(AND(A22&lt;&gt;"",A22&lt;&gt;"Планирование постановки",A22&lt;&gt;"Согласование постановки",A22&lt;&gt;"Вне релиза"),VLOOKUP($A22,Релизы!$A:$F,6,0),"")</f>
        <v>45956</v>
      </c>
      <c r="M22" s="21"/>
      <c r="N22" s="21"/>
      <c r="O22" s="29"/>
    </row>
    <row r="23" spans="1:15" ht="54" x14ac:dyDescent="0.3">
      <c r="A23" s="24" t="s">
        <v>57</v>
      </c>
      <c r="B23" s="14" t="s">
        <v>1244</v>
      </c>
      <c r="C23" s="12" t="s">
        <v>1245</v>
      </c>
      <c r="D23" s="11" t="s">
        <v>22</v>
      </c>
      <c r="E23" s="11"/>
      <c r="F23" s="11"/>
      <c r="G23" s="13">
        <f>IF(AND(A23&lt;&gt;"",A23&lt;&gt;"Планирование постановки",A23&lt;&gt;"Согласование постановки",A23&lt;&gt;"Вне релиза"),VLOOKUP($A23,Релизы!$A:$F,2,0),"")</f>
        <v>45945</v>
      </c>
      <c r="H23" s="13">
        <f>IF(AND(A23&lt;&gt;"",A23&lt;&gt;"Планирование постановки",A23&lt;&gt;"Согласование постановки",A23&lt;&gt;"Вне релиза"),VLOOKUP($A23,Релизы!$A:$F,3,0),"")</f>
        <v>45947</v>
      </c>
      <c r="I23" s="13">
        <f>IF(AND(A23&lt;&gt;"",A23&lt;&gt;"Планирование постановки",A23&lt;&gt;"Согласование постановки",A23&lt;&gt;"Вне релиза"),VLOOKUP($A23,Релизы!$A:$F,4,0),"")</f>
        <v>45953</v>
      </c>
      <c r="J23" s="13">
        <f>IF(AND(A23&lt;&gt;"",A23&lt;&gt;"Планирование постановки",A23&lt;&gt;"Согласование постановки",A23&lt;&gt;"Вне релиза"),VLOOKUP($A23,Релизы!$A:$F,5,0),"")</f>
        <v>45954</v>
      </c>
      <c r="K23" s="25"/>
      <c r="L23" s="28">
        <f>IF(AND(A23&lt;&gt;"",A23&lt;&gt;"Планирование постановки",A23&lt;&gt;"Согласование постановки",A23&lt;&gt;"Вне релиза"),VLOOKUP($A23,Релизы!$A:$F,6,0),"")</f>
        <v>45956</v>
      </c>
      <c r="M23" s="21"/>
      <c r="N23" s="21"/>
      <c r="O23" s="29"/>
    </row>
    <row r="24" spans="1:15" ht="36" x14ac:dyDescent="0.3">
      <c r="A24" s="24" t="s">
        <v>57</v>
      </c>
      <c r="B24" s="14" t="s">
        <v>1246</v>
      </c>
      <c r="C24" s="12" t="s">
        <v>23</v>
      </c>
      <c r="D24" s="11" t="s">
        <v>22</v>
      </c>
      <c r="E24" s="11"/>
      <c r="F24" s="11"/>
      <c r="G24" s="13">
        <f>IF(AND(A24&lt;&gt;"",A24&lt;&gt;"Планирование постановки",A24&lt;&gt;"Согласование постановки",A24&lt;&gt;"Вне релиза"),VLOOKUP($A24,Релизы!$A:$F,2,0),"")</f>
        <v>45945</v>
      </c>
      <c r="H24" s="13">
        <f>IF(AND(A24&lt;&gt;"",A24&lt;&gt;"Планирование постановки",A24&lt;&gt;"Согласование постановки",A24&lt;&gt;"Вне релиза"),VLOOKUP($A24,Релизы!$A:$F,3,0),"")</f>
        <v>45947</v>
      </c>
      <c r="I24" s="13">
        <f>IF(AND(A24&lt;&gt;"",A24&lt;&gt;"Планирование постановки",A24&lt;&gt;"Согласование постановки",A24&lt;&gt;"Вне релиза"),VLOOKUP($A24,Релизы!$A:$F,4,0),"")</f>
        <v>45953</v>
      </c>
      <c r="J24" s="13">
        <f>IF(AND(A24&lt;&gt;"",A24&lt;&gt;"Планирование постановки",A24&lt;&gt;"Согласование постановки",A24&lt;&gt;"Вне релиза"),VLOOKUP($A24,Релизы!$A:$F,5,0),"")</f>
        <v>45954</v>
      </c>
      <c r="K24" s="25"/>
      <c r="L24" s="28">
        <f>IF(AND(A24&lt;&gt;"",A24&lt;&gt;"Планирование постановки",A24&lt;&gt;"Согласование постановки",A24&lt;&gt;"Вне релиза"),VLOOKUP($A24,Релизы!$A:$F,6,0),"")</f>
        <v>45956</v>
      </c>
      <c r="M24" s="21"/>
      <c r="N24" s="21"/>
      <c r="O24" s="29"/>
    </row>
    <row r="25" spans="1:15" ht="54" x14ac:dyDescent="0.3">
      <c r="A25" s="24" t="s">
        <v>57</v>
      </c>
      <c r="B25" s="14" t="s">
        <v>1228</v>
      </c>
      <c r="C25" s="11" t="s">
        <v>23</v>
      </c>
      <c r="D25" s="11" t="s">
        <v>22</v>
      </c>
      <c r="E25" s="11"/>
      <c r="F25" s="11"/>
      <c r="G25" s="13">
        <v>45945</v>
      </c>
      <c r="H25" s="13">
        <v>45947</v>
      </c>
      <c r="I25" s="13">
        <v>45953</v>
      </c>
      <c r="J25" s="13">
        <v>45954</v>
      </c>
      <c r="K25" s="25"/>
      <c r="L25" s="28">
        <v>45956</v>
      </c>
      <c r="M25" s="21"/>
      <c r="N25" s="21"/>
      <c r="O25" s="29"/>
    </row>
    <row r="26" spans="1:15" ht="108" x14ac:dyDescent="0.3">
      <c r="A26" s="24" t="s">
        <v>57</v>
      </c>
      <c r="B26" s="14" t="s">
        <v>1251</v>
      </c>
      <c r="C26" s="11" t="s">
        <v>23</v>
      </c>
      <c r="D26" s="11" t="s">
        <v>22</v>
      </c>
      <c r="E26" s="11"/>
      <c r="F26" s="11"/>
      <c r="G26" s="13">
        <v>45945</v>
      </c>
      <c r="H26" s="13">
        <v>45947</v>
      </c>
      <c r="I26" s="13">
        <v>45953</v>
      </c>
      <c r="J26" s="13">
        <v>45954</v>
      </c>
      <c r="K26" s="25"/>
      <c r="L26" s="28">
        <v>45956</v>
      </c>
      <c r="M26" s="21"/>
      <c r="N26" s="21"/>
      <c r="O26" s="29"/>
    </row>
    <row r="27" spans="1:15" ht="36" x14ac:dyDescent="0.3">
      <c r="A27" s="24" t="s">
        <v>57</v>
      </c>
      <c r="B27" s="14" t="s">
        <v>1252</v>
      </c>
      <c r="C27" s="11" t="s">
        <v>23</v>
      </c>
      <c r="D27" s="11" t="s">
        <v>22</v>
      </c>
      <c r="E27" s="11"/>
      <c r="F27" s="11"/>
      <c r="G27" s="13">
        <v>45945</v>
      </c>
      <c r="H27" s="13">
        <v>45947</v>
      </c>
      <c r="I27" s="13">
        <v>45953</v>
      </c>
      <c r="J27" s="13">
        <v>45954</v>
      </c>
      <c r="K27" s="25"/>
      <c r="L27" s="28">
        <v>45956</v>
      </c>
      <c r="M27" s="21"/>
      <c r="N27" s="21"/>
      <c r="O27" s="29"/>
    </row>
    <row r="28" spans="1:15" ht="126" x14ac:dyDescent="0.3">
      <c r="A28" s="24" t="s">
        <v>57</v>
      </c>
      <c r="B28" s="14" t="s">
        <v>1241</v>
      </c>
      <c r="C28" s="12" t="s">
        <v>23</v>
      </c>
      <c r="D28" s="11" t="s">
        <v>22</v>
      </c>
      <c r="E28" s="11"/>
      <c r="F28" s="11"/>
      <c r="G28" s="13">
        <v>45945</v>
      </c>
      <c r="H28" s="13">
        <v>45947</v>
      </c>
      <c r="I28" s="13">
        <v>45953</v>
      </c>
      <c r="J28" s="13">
        <v>45954</v>
      </c>
      <c r="K28" s="25"/>
      <c r="L28" s="28">
        <v>45956</v>
      </c>
      <c r="M28" s="21"/>
      <c r="N28" s="21"/>
      <c r="O28" s="29"/>
    </row>
    <row r="29" spans="1:15" ht="36" x14ac:dyDescent="0.3">
      <c r="A29" s="24" t="s">
        <v>57</v>
      </c>
      <c r="B29" s="14" t="s">
        <v>1242</v>
      </c>
      <c r="C29" s="12" t="s">
        <v>23</v>
      </c>
      <c r="D29" s="11" t="s">
        <v>22</v>
      </c>
      <c r="E29" s="11"/>
      <c r="F29" s="11"/>
      <c r="G29" s="13">
        <v>45945</v>
      </c>
      <c r="H29" s="13">
        <v>45947</v>
      </c>
      <c r="I29" s="13">
        <v>45953</v>
      </c>
      <c r="J29" s="13">
        <v>45954</v>
      </c>
      <c r="K29" s="25"/>
      <c r="L29" s="28">
        <v>45956</v>
      </c>
      <c r="M29" s="21"/>
      <c r="N29" s="21"/>
      <c r="O29" s="29"/>
    </row>
    <row r="30" spans="1:15" ht="54" x14ac:dyDescent="0.3">
      <c r="A30" s="24" t="s">
        <v>57</v>
      </c>
      <c r="B30" s="14" t="s">
        <v>1243</v>
      </c>
      <c r="C30" s="12" t="s">
        <v>23</v>
      </c>
      <c r="D30" s="11" t="s">
        <v>22</v>
      </c>
      <c r="E30" s="11"/>
      <c r="F30" s="11"/>
      <c r="G30" s="13">
        <v>45945</v>
      </c>
      <c r="H30" s="13">
        <v>45947</v>
      </c>
      <c r="I30" s="13">
        <v>45953</v>
      </c>
      <c r="J30" s="13">
        <v>45954</v>
      </c>
      <c r="K30" s="25"/>
      <c r="L30" s="28">
        <v>45956</v>
      </c>
      <c r="M30" s="21"/>
      <c r="N30" s="21"/>
      <c r="O30" s="29"/>
    </row>
    <row r="31" spans="1:15" ht="72" x14ac:dyDescent="0.3">
      <c r="A31" s="24" t="s">
        <v>1254</v>
      </c>
      <c r="B31" s="14" t="s">
        <v>1256</v>
      </c>
      <c r="C31" s="98" t="s">
        <v>1205</v>
      </c>
      <c r="D31" s="11" t="s">
        <v>18</v>
      </c>
      <c r="E31" s="11"/>
      <c r="F31" s="11"/>
      <c r="G31" s="13">
        <f>IF(AND(A31&lt;&gt;"",A31&lt;&gt;"Планирование постановки",A31&lt;&gt;"Согласование постановки",A31&lt;&gt;"Вне релиза"),VLOOKUP($A31,Релизы!$A:$F,2,0),"")</f>
        <v>45955</v>
      </c>
      <c r="H31" s="13">
        <f>IF(AND(A31&lt;&gt;"",A31&lt;&gt;"Планирование постановки",A31&lt;&gt;"Согласование постановки",A31&lt;&gt;"Вне релиза"),VLOOKUP($A31,Релизы!$A:$F,3,0),"")</f>
        <v>45959</v>
      </c>
      <c r="I31" s="13">
        <f>IF(AND(A31&lt;&gt;"",A31&lt;&gt;"Планирование постановки",A31&lt;&gt;"Согласование постановки",A31&lt;&gt;"Вне релиза"),VLOOKUP($A31,Релизы!$A:$F,4,0),"")</f>
        <v>45959</v>
      </c>
      <c r="J31" s="13">
        <f>IF(AND(A31&lt;&gt;"",A31&lt;&gt;"Планирование постановки",A31&lt;&gt;"Согласование постановки",A31&lt;&gt;"Вне релиза"),VLOOKUP($A31,Релизы!$A:$F,5,0),"")</f>
        <v>45960</v>
      </c>
      <c r="K31" s="25"/>
      <c r="L31" s="18">
        <f>IF(AND(A31&lt;&gt;"",A31&lt;&gt;"Планирование постановки",A31&lt;&gt;"Согласование постановки",A31&lt;&gt;"Вне релиза"),VLOOKUP($A31,Релизы!$A:$F,6,0),"")</f>
        <v>45961</v>
      </c>
      <c r="M31" s="21"/>
      <c r="N31" s="21"/>
      <c r="O31" s="29"/>
    </row>
    <row r="32" spans="1:15" ht="54" x14ac:dyDescent="0.3">
      <c r="A32" s="24" t="s">
        <v>1254</v>
      </c>
      <c r="B32" s="14" t="s">
        <v>1255</v>
      </c>
      <c r="C32" s="98" t="s">
        <v>1208</v>
      </c>
      <c r="D32" s="11" t="s">
        <v>18</v>
      </c>
      <c r="E32" s="11"/>
      <c r="F32" s="11"/>
      <c r="G32" s="13">
        <f>IF(AND(A32&lt;&gt;"",A32&lt;&gt;"Планирование постановки",A32&lt;&gt;"Согласование постановки",A32&lt;&gt;"Вне релиза"),VLOOKUP($A32,Релизы!$A:$F,2,0),"")</f>
        <v>45955</v>
      </c>
      <c r="H32" s="13">
        <f>IF(AND(A32&lt;&gt;"",A32&lt;&gt;"Планирование постановки",A32&lt;&gt;"Согласование постановки",A32&lt;&gt;"Вне релиза"),VLOOKUP($A32,Релизы!$A:$F,3,0),"")</f>
        <v>45959</v>
      </c>
      <c r="I32" s="13">
        <f>IF(AND(A32&lt;&gt;"",A32&lt;&gt;"Планирование постановки",A32&lt;&gt;"Согласование постановки",A32&lt;&gt;"Вне релиза"),VLOOKUP($A32,Релизы!$A:$F,4,0),"")</f>
        <v>45959</v>
      </c>
      <c r="J32" s="13">
        <f>IF(AND(A32&lt;&gt;"",A32&lt;&gt;"Планирование постановки",A32&lt;&gt;"Согласование постановки",A32&lt;&gt;"Вне релиза"),VLOOKUP($A32,Релизы!$A:$F,5,0),"")</f>
        <v>45960</v>
      </c>
      <c r="K32" s="25"/>
      <c r="L32" s="18">
        <f>IF(AND(A32&lt;&gt;"",A32&lt;&gt;"Планирование постановки",A32&lt;&gt;"Согласование постановки",A32&lt;&gt;"Вне релиза"),VLOOKUP($A32,Релизы!$A:$F,6,0),"")</f>
        <v>45961</v>
      </c>
      <c r="M32" s="21"/>
      <c r="N32" s="21"/>
      <c r="O32" s="29"/>
    </row>
    <row r="33" spans="1:15" ht="36" x14ac:dyDescent="0.3">
      <c r="A33" s="24" t="s">
        <v>1254</v>
      </c>
      <c r="B33" s="14" t="s">
        <v>1257</v>
      </c>
      <c r="C33" s="98" t="s">
        <v>1214</v>
      </c>
      <c r="D33" s="11" t="s">
        <v>18</v>
      </c>
      <c r="E33" s="11"/>
      <c r="F33" s="11"/>
      <c r="G33" s="13">
        <f>IF(AND(A33&lt;&gt;"",A33&lt;&gt;"Планирование постановки",A33&lt;&gt;"Согласование постановки",A33&lt;&gt;"Вне релиза"),VLOOKUP($A33,Релизы!$A:$F,2,0),"")</f>
        <v>45955</v>
      </c>
      <c r="H33" s="13">
        <f>IF(AND(A33&lt;&gt;"",A33&lt;&gt;"Планирование постановки",A33&lt;&gt;"Согласование постановки",A33&lt;&gt;"Вне релиза"),VLOOKUP($A33,Релизы!$A:$F,3,0),"")</f>
        <v>45959</v>
      </c>
      <c r="I33" s="13">
        <f>IF(AND(A33&lt;&gt;"",A33&lt;&gt;"Планирование постановки",A33&lt;&gt;"Согласование постановки",A33&lt;&gt;"Вне релиза"),VLOOKUP($A33,Релизы!$A:$F,4,0),"")</f>
        <v>45959</v>
      </c>
      <c r="J33" s="13">
        <f>IF(AND(A33&lt;&gt;"",A33&lt;&gt;"Планирование постановки",A33&lt;&gt;"Согласование постановки",A33&lt;&gt;"Вне релиза"),VLOOKUP($A33,Релизы!$A:$F,5,0),"")</f>
        <v>45960</v>
      </c>
      <c r="K33" s="25"/>
      <c r="L33" s="18">
        <f>IF(AND(A33&lt;&gt;"",A33&lt;&gt;"Планирование постановки",A33&lt;&gt;"Согласование постановки",A33&lt;&gt;"Вне релиза"),VLOOKUP($A33,Релизы!$A:$F,6,0),"")</f>
        <v>45961</v>
      </c>
      <c r="M33" s="21"/>
      <c r="N33" s="21"/>
      <c r="O33" s="29"/>
    </row>
    <row r="34" spans="1:15" ht="90" x14ac:dyDescent="0.3">
      <c r="A34" s="24" t="s">
        <v>1254</v>
      </c>
      <c r="B34" s="14" t="s">
        <v>1258</v>
      </c>
      <c r="C34" s="98" t="s">
        <v>1259</v>
      </c>
      <c r="D34" s="11" t="s">
        <v>18</v>
      </c>
      <c r="E34" s="11" t="s">
        <v>1275</v>
      </c>
      <c r="F34" s="17">
        <v>45957</v>
      </c>
      <c r="G34" s="13">
        <f>IF(AND(A34&lt;&gt;"",A34&lt;&gt;"Планирование постановки",A34&lt;&gt;"Согласование постановки",A34&lt;&gt;"Вне релиза"),VLOOKUP($A34,Релизы!$A:$F,2,0),"")</f>
        <v>45955</v>
      </c>
      <c r="H34" s="13">
        <f>IF(AND(A34&lt;&gt;"",A34&lt;&gt;"Планирование постановки",A34&lt;&gt;"Согласование постановки",A34&lt;&gt;"Вне релиза"),VLOOKUP($A34,Релизы!$A:$F,3,0),"")</f>
        <v>45959</v>
      </c>
      <c r="I34" s="13">
        <f>IF(AND(A34&lt;&gt;"",A34&lt;&gt;"Планирование постановки",A34&lt;&gt;"Согласование постановки",A34&lt;&gt;"Вне релиза"),VLOOKUP($A34,Релизы!$A:$F,4,0),"")</f>
        <v>45959</v>
      </c>
      <c r="J34" s="13">
        <f>IF(AND(A34&lt;&gt;"",A34&lt;&gt;"Планирование постановки",A34&lt;&gt;"Согласование постановки",A34&lt;&gt;"Вне релиза"),VLOOKUP($A34,Релизы!$A:$F,5,0),"")</f>
        <v>45960</v>
      </c>
      <c r="K34" s="25"/>
      <c r="L34" s="18">
        <f>IF(AND(A34&lt;&gt;"",A34&lt;&gt;"Планирование постановки",A34&lt;&gt;"Согласование постановки",A34&lt;&gt;"Вне релиза"),VLOOKUP($A34,Релизы!$A:$F,6,0),"")</f>
        <v>45961</v>
      </c>
      <c r="M34" s="21"/>
      <c r="N34" s="21"/>
      <c r="O34" s="29"/>
    </row>
    <row r="35" spans="1:15" ht="54" x14ac:dyDescent="0.3">
      <c r="A35" s="24" t="s">
        <v>1254</v>
      </c>
      <c r="B35" s="14" t="s">
        <v>1262</v>
      </c>
      <c r="C35" s="12" t="s">
        <v>23</v>
      </c>
      <c r="D35" s="11" t="s">
        <v>22</v>
      </c>
      <c r="E35" s="11"/>
      <c r="F35" s="11"/>
      <c r="G35" s="13">
        <f>IF(AND(A35&lt;&gt;"",A35&lt;&gt;"Планирование постановки",A35&lt;&gt;"Согласование постановки",A35&lt;&gt;"Вне релиза"),VLOOKUP($A35,Релизы!$A:$F,2,0),"")</f>
        <v>45955</v>
      </c>
      <c r="H35" s="13">
        <f>IF(AND(A35&lt;&gt;"",A35&lt;&gt;"Планирование постановки",A35&lt;&gt;"Согласование постановки",A35&lt;&gt;"Вне релиза"),VLOOKUP($A35,Релизы!$A:$F,3,0),"")</f>
        <v>45959</v>
      </c>
      <c r="I35" s="13">
        <f>IF(AND(A35&lt;&gt;"",A35&lt;&gt;"Планирование постановки",A35&lt;&gt;"Согласование постановки",A35&lt;&gt;"Вне релиза"),VLOOKUP($A35,Релизы!$A:$F,4,0),"")</f>
        <v>45959</v>
      </c>
      <c r="J35" s="13">
        <f>IF(AND(A35&lt;&gt;"",A35&lt;&gt;"Планирование постановки",A35&lt;&gt;"Согласование постановки",A35&lt;&gt;"Вне релиза"),VLOOKUP($A35,Релизы!$A:$F,5,0),"")</f>
        <v>45960</v>
      </c>
      <c r="K35" s="25"/>
      <c r="L35" s="18">
        <f>IF(AND(A35&lt;&gt;"",A35&lt;&gt;"Планирование постановки",A35&lt;&gt;"Согласование постановки",A35&lt;&gt;"Вне релиза"),VLOOKUP($A35,Релизы!$A:$F,6,0),"")</f>
        <v>45961</v>
      </c>
      <c r="M35" s="21"/>
      <c r="N35" s="21"/>
      <c r="O35" s="29"/>
    </row>
    <row r="36" spans="1:15" ht="36" x14ac:dyDescent="0.3">
      <c r="A36" s="113" t="s">
        <v>1254</v>
      </c>
      <c r="B36" s="114" t="s">
        <v>1305</v>
      </c>
      <c r="C36" s="12"/>
      <c r="D36" s="11"/>
      <c r="E36" s="11"/>
      <c r="F36" s="11"/>
      <c r="G36" s="13">
        <f>IF(AND(A36&lt;&gt;"",A36&lt;&gt;"Планирование постановки",A36&lt;&gt;"Согласование постановки",A36&lt;&gt;"Вне релиза"),VLOOKUP($A36,Релизы!$A:$F,2,0),"")</f>
        <v>45955</v>
      </c>
      <c r="H36" s="13">
        <f>IF(AND(A36&lt;&gt;"",A36&lt;&gt;"Планирование постановки",A36&lt;&gt;"Согласование постановки",A36&lt;&gt;"Вне релиза"),VLOOKUP($A36,Релизы!$A:$F,3,0),"")</f>
        <v>45959</v>
      </c>
      <c r="I36" s="13">
        <f>IF(AND(A36&lt;&gt;"",A36&lt;&gt;"Планирование постановки",A36&lt;&gt;"Согласование постановки",A36&lt;&gt;"Вне релиза"),VLOOKUP($A36,Релизы!$A:$F,4,0),"")</f>
        <v>45959</v>
      </c>
      <c r="J36" s="13">
        <f>IF(AND(A36&lt;&gt;"",A36&lt;&gt;"Планирование постановки",A36&lt;&gt;"Согласование постановки",A36&lt;&gt;"Вне релиза"),VLOOKUP($A36,Релизы!$A:$F,5,0),"")</f>
        <v>45960</v>
      </c>
      <c r="K36" s="25"/>
      <c r="L36" s="18">
        <f>IF(AND(A36&lt;&gt;"",A36&lt;&gt;"Планирование постановки",A36&lt;&gt;"Согласование постановки",A36&lt;&gt;"Вне релиза"),VLOOKUP($A36,Релизы!$A:$F,6,0),"")</f>
        <v>45961</v>
      </c>
      <c r="M36" s="21"/>
      <c r="N36" s="21"/>
      <c r="O36" s="29"/>
    </row>
    <row r="37" spans="1:15" ht="90" x14ac:dyDescent="0.3">
      <c r="A37" s="24" t="s">
        <v>1254</v>
      </c>
      <c r="B37" s="14" t="s">
        <v>1260</v>
      </c>
      <c r="C37" s="12" t="s">
        <v>23</v>
      </c>
      <c r="D37" s="11" t="s">
        <v>22</v>
      </c>
      <c r="E37" s="11"/>
      <c r="F37" s="11"/>
      <c r="G37" s="13">
        <f>IF(AND(A37&lt;&gt;"",A37&lt;&gt;"Планирование постановки",A37&lt;&gt;"Согласование постановки",A37&lt;&gt;"Вне релиза"),VLOOKUP($A37,Релизы!$A:$F,2,0),"")</f>
        <v>45955</v>
      </c>
      <c r="H37" s="13">
        <f>IF(AND(A37&lt;&gt;"",A37&lt;&gt;"Планирование постановки",A37&lt;&gt;"Согласование постановки",A37&lt;&gt;"Вне релиза"),VLOOKUP($A37,Релизы!$A:$F,3,0),"")</f>
        <v>45959</v>
      </c>
      <c r="I37" s="13">
        <f>IF(AND(A37&lt;&gt;"",A37&lt;&gt;"Планирование постановки",A37&lt;&gt;"Согласование постановки",A37&lt;&gt;"Вне релиза"),VLOOKUP($A37,Релизы!$A:$F,4,0),"")</f>
        <v>45959</v>
      </c>
      <c r="J37" s="13">
        <f>IF(AND(A37&lt;&gt;"",A37&lt;&gt;"Планирование постановки",A37&lt;&gt;"Согласование постановки",A37&lt;&gt;"Вне релиза"),VLOOKUP($A37,Релизы!$A:$F,5,0),"")</f>
        <v>45960</v>
      </c>
      <c r="K37" s="25"/>
      <c r="L37" s="18">
        <f>IF(AND(A37&lt;&gt;"",A37&lt;&gt;"Планирование постановки",A37&lt;&gt;"Согласование постановки",A37&lt;&gt;"Вне релиза"),VLOOKUP($A37,Релизы!$A:$F,6,0),"")</f>
        <v>45961</v>
      </c>
      <c r="M37" s="21"/>
      <c r="N37" s="21"/>
      <c r="O37" s="29"/>
    </row>
    <row r="38" spans="1:15" ht="198" x14ac:dyDescent="0.3">
      <c r="A38" s="107" t="s">
        <v>1227</v>
      </c>
      <c r="B38" s="14" t="s">
        <v>1265</v>
      </c>
      <c r="C38" s="12" t="s">
        <v>941</v>
      </c>
      <c r="D38" s="11" t="s">
        <v>18</v>
      </c>
      <c r="E38" s="11"/>
      <c r="F38" s="11"/>
      <c r="G38" s="13">
        <f>IF(AND(A38&lt;&gt;"",A38&lt;&gt;"Планирование постановки",A38&lt;&gt;"Согласование постановки",A38&lt;&gt;"Вне релиза"),VLOOKUP($A38,Релизы!$A:$F,2,0),"")</f>
        <v>45960</v>
      </c>
      <c r="H38" s="13">
        <f>IF(AND(A38&lt;&gt;"",A38&lt;&gt;"Планирование постановки",A38&lt;&gt;"Согласование постановки",A38&lt;&gt;"Вне релиза"),VLOOKUP($A38,Релизы!$A:$F,3,0),"")</f>
        <v>45961</v>
      </c>
      <c r="I38" s="13">
        <f>IF(AND(A38&lt;&gt;"",A38&lt;&gt;"Планирование постановки",A38&lt;&gt;"Согласование постановки",A38&lt;&gt;"Вне релиза"),VLOOKUP($A38,Релизы!$A:$F,4,0),"")</f>
        <v>45961</v>
      </c>
      <c r="J38" s="13">
        <f>IF(AND(A38&lt;&gt;"",A38&lt;&gt;"Планирование постановки",A38&lt;&gt;"Согласование постановки",A38&lt;&gt;"Вне релиза"),VLOOKUP($A38,Релизы!$A:$F,5,0),"")</f>
        <v>45962</v>
      </c>
      <c r="K38" s="25"/>
      <c r="L38" s="18">
        <f>IF(AND(A38&lt;&gt;"",A38&lt;&gt;"Планирование постановки",A38&lt;&gt;"Согласование постановки",A38&lt;&gt;"Вне релиза"),VLOOKUP($A38,Релизы!$A:$F,6,0),"")</f>
        <v>45963</v>
      </c>
      <c r="M38" s="21"/>
      <c r="N38" s="21"/>
      <c r="O38" s="27"/>
    </row>
    <row r="39" spans="1:15" ht="54" x14ac:dyDescent="0.3">
      <c r="A39" s="24" t="s">
        <v>1227</v>
      </c>
      <c r="B39" s="14" t="s">
        <v>1261</v>
      </c>
      <c r="C39" s="11" t="s">
        <v>23</v>
      </c>
      <c r="D39" s="11" t="s">
        <v>22</v>
      </c>
      <c r="E39" s="11"/>
      <c r="F39" s="11"/>
      <c r="G39" s="13">
        <f>IF(AND(A39&lt;&gt;"",A39&lt;&gt;"Планирование постановки",A39&lt;&gt;"Согласование постановки",A39&lt;&gt;"Вне релиза"),VLOOKUP($A39,Релизы!$A:$F,2,0),"")</f>
        <v>45960</v>
      </c>
      <c r="H39" s="13">
        <f>IF(AND(A39&lt;&gt;"",A39&lt;&gt;"Планирование постановки",A39&lt;&gt;"Согласование постановки",A39&lt;&gt;"Вне релиза"),VLOOKUP($A39,Релизы!$A:$F,3,0),"")</f>
        <v>45961</v>
      </c>
      <c r="I39" s="13">
        <f>IF(AND(A39&lt;&gt;"",A39&lt;&gt;"Планирование постановки",A39&lt;&gt;"Согласование постановки",A39&lt;&gt;"Вне релиза"),VLOOKUP($A39,Релизы!$A:$F,4,0),"")</f>
        <v>45961</v>
      </c>
      <c r="J39" s="13">
        <f>IF(AND(A39&lt;&gt;"",A39&lt;&gt;"Планирование постановки",A39&lt;&gt;"Согласование постановки",A39&lt;&gt;"Вне релиза"),VLOOKUP($A39,Релизы!$A:$F,5,0),"")</f>
        <v>45962</v>
      </c>
      <c r="K39" s="25"/>
      <c r="L39" s="18">
        <f>IF(AND(A39&lt;&gt;"",A39&lt;&gt;"Планирование постановки",A39&lt;&gt;"Согласование постановки",A39&lt;&gt;"Вне релиза"),VLOOKUP($A39,Релизы!$A:$F,6,0),"")</f>
        <v>45963</v>
      </c>
      <c r="M39" s="21"/>
      <c r="N39" s="21"/>
      <c r="O39" s="29"/>
    </row>
    <row r="40" spans="1:15" ht="126" x14ac:dyDescent="0.3">
      <c r="A40" s="108" t="s">
        <v>1227</v>
      </c>
      <c r="B40" s="14" t="str">
        <f>IF(AND(C40&lt;&gt;"",NOT(ISERROR(VLOOKUP(C40,exportSD!D:N,3,0)))),VLOOKUP(C40,exportSD!D:N,3,0)&amp;": "&amp;VLOOKUP(C40,exportSD!D:N,6,0),"")</f>
        <v>Гражданин находится в статусе "False": В разделе "Ведение учета" в подразделе "Состоящие на учете", после сортировки подраздела по статусу, была обнаружена запись со статусом "False". При переходе в карточку записи, во вкладке "История", было выявлено, что статус "False" выставился записи после отклонения решения о снятии с воинского учета.</v>
      </c>
      <c r="C40" s="11" t="s">
        <v>1166</v>
      </c>
      <c r="D40" s="11" t="s">
        <v>18</v>
      </c>
      <c r="E40" s="11" t="s">
        <v>256</v>
      </c>
      <c r="F40" s="13"/>
      <c r="G40" s="13">
        <f>IF(AND(A40&lt;&gt;"",A40&lt;&gt;"Планирование постановки",A40&lt;&gt;"Согласование постановки",A40&lt;&gt;"Вне релиза"),VLOOKUP($A40,Релизы!$A:$F,2,0),"")</f>
        <v>45960</v>
      </c>
      <c r="H40" s="13">
        <f>IF(AND(A40&lt;&gt;"",A40&lt;&gt;"Планирование постановки",A40&lt;&gt;"Согласование постановки",A40&lt;&gt;"Вне релиза"),VLOOKUP($A40,Релизы!$A:$F,3,0),"")</f>
        <v>45961</v>
      </c>
      <c r="I40" s="13">
        <f>IF(AND(A40&lt;&gt;"",A40&lt;&gt;"Планирование постановки",A40&lt;&gt;"Согласование постановки",A40&lt;&gt;"Вне релиза"),VLOOKUP($A40,Релизы!$A:$F,4,0),"")</f>
        <v>45961</v>
      </c>
      <c r="J40" s="13">
        <f>IF(AND(A40&lt;&gt;"",A40&lt;&gt;"Планирование постановки",A40&lt;&gt;"Согласование постановки",A40&lt;&gt;"Вне релиза"),VLOOKUP($A40,Релизы!$A:$F,5,0),"")</f>
        <v>45962</v>
      </c>
      <c r="K40" s="25"/>
      <c r="L40" s="28">
        <f>IF(AND(A40&lt;&gt;"",A40&lt;&gt;"Планирование постановки",A40&lt;&gt;"Согласование постановки",A40&lt;&gt;"Вне релиза"),VLOOKUP($A40,Релизы!$A:$F,6,0),"")</f>
        <v>45963</v>
      </c>
      <c r="M40" s="21"/>
      <c r="N40" s="21"/>
      <c r="O40" s="29"/>
    </row>
    <row r="41" spans="1:15" ht="90" x14ac:dyDescent="0.3">
      <c r="A41" s="16" t="s">
        <v>85</v>
      </c>
      <c r="B41" s="14" t="s">
        <v>87</v>
      </c>
      <c r="C41" s="99" t="s">
        <v>1247</v>
      </c>
      <c r="D41" s="12" t="s">
        <v>15</v>
      </c>
      <c r="E41" s="12"/>
      <c r="F41" s="12"/>
      <c r="G41" s="13">
        <f>VLOOKUP($A41,Релизы!$A:$F,2,0)</f>
        <v>45959</v>
      </c>
      <c r="H41" s="13">
        <f>VLOOKUP($A41,Релизы!$A:$F,3,0)</f>
        <v>45961</v>
      </c>
      <c r="I41" s="13">
        <f>VLOOKUP($A41,Релизы!$A:$F,4,0)</f>
        <v>45967</v>
      </c>
      <c r="J41" s="13">
        <f>VLOOKUP($A41,Релизы!$A:$F,5,0)</f>
        <v>45968</v>
      </c>
      <c r="K41" s="25"/>
      <c r="L41" s="28">
        <f>VLOOKUP($A41,Релизы!$A:$F,6,0)</f>
        <v>45970</v>
      </c>
      <c r="M41" s="95"/>
      <c r="N41" s="95"/>
      <c r="O41" s="29"/>
    </row>
    <row r="42" spans="1:15" ht="162" x14ac:dyDescent="0.3">
      <c r="A42" s="24" t="s">
        <v>85</v>
      </c>
      <c r="B42" s="14" t="str">
        <f>IF(AND(C42&lt;&gt;"",NOT(ISERROR(VLOOKUP(C42,exportSD!D:N,3,0)))),VLOOKUP(C42,exportSD!D:N,3,0)&amp;": "&amp;VLOOKUP(C42,exportSD!D:N,6,0),"")</f>
        <v>Ошибка статуса гражданина при подписании решения о снятии с воинского учета: Гражданин, после подписания решения о снятии с воинского учета, находится в двух разделах: "Состоящие на учете", "Снятые с учета", при этом решение подписано, основной статус "Решение на подписании" и в истории статус «Решение подписано» горит красным. Уведомления о снятии с воинского учета отправлены в ЛК ЕПГУ.</v>
      </c>
      <c r="C42" s="98" t="s">
        <v>1172</v>
      </c>
      <c r="D42" s="11" t="s">
        <v>18</v>
      </c>
      <c r="E42" s="13" t="s">
        <v>1274</v>
      </c>
      <c r="F42" s="13">
        <v>45957</v>
      </c>
      <c r="G42" s="13">
        <f>IF(AND(A42&lt;&gt;"",A42&lt;&gt;"Планирование постановки",A42&lt;&gt;"Согласование постановки",A42&lt;&gt;"Вне релиза"),VLOOKUP($A42,Релизы!$A:$F,2,0),"")</f>
        <v>45959</v>
      </c>
      <c r="H42" s="13">
        <f>IF(AND(A42&lt;&gt;"",A42&lt;&gt;"Планирование постановки",A42&lt;&gt;"Согласование постановки",A42&lt;&gt;"Вне релиза"),VLOOKUP($A42,Релизы!$A:$F,3,0),"")</f>
        <v>45961</v>
      </c>
      <c r="I42" s="13">
        <f>IF(AND(A42&lt;&gt;"",A42&lt;&gt;"Планирование постановки",A42&lt;&gt;"Согласование постановки",A42&lt;&gt;"Вне релиза"),VLOOKUP($A42,Релизы!$A:$F,4,0),"")</f>
        <v>45967</v>
      </c>
      <c r="J42" s="13">
        <f>IF(AND(A42&lt;&gt;"",A42&lt;&gt;"Планирование постановки",A42&lt;&gt;"Согласование постановки",A42&lt;&gt;"Вне релиза"),VLOOKUP($A42,Релизы!$A:$F,5,0),"")</f>
        <v>45968</v>
      </c>
      <c r="K42" s="25"/>
      <c r="L42" s="28">
        <f>IF(AND(A42&lt;&gt;"",A42&lt;&gt;"Планирование постановки",A42&lt;&gt;"Согласование постановки",A42&lt;&gt;"Вне релиза"),VLOOKUP($A42,Релизы!$A:$F,6,0),"")</f>
        <v>45970</v>
      </c>
      <c r="M42" s="21"/>
      <c r="N42" s="21"/>
      <c r="O42" s="29"/>
    </row>
    <row r="43" spans="1:15" ht="36" x14ac:dyDescent="0.3">
      <c r="A43" s="93" t="s">
        <v>85</v>
      </c>
      <c r="B43" s="10" t="s">
        <v>58</v>
      </c>
      <c r="C43" s="99" t="s">
        <v>1249</v>
      </c>
      <c r="D43" s="12" t="s">
        <v>15</v>
      </c>
      <c r="E43" s="12"/>
      <c r="F43" s="12"/>
      <c r="G43" s="13">
        <f>VLOOKUP($A43,Релизы!$A:$F,2,0)</f>
        <v>45959</v>
      </c>
      <c r="H43" s="13">
        <f>VLOOKUP($A43,Релизы!$A:$F,3,0)</f>
        <v>45961</v>
      </c>
      <c r="I43" s="13">
        <f>VLOOKUP($A43,Релизы!$A:$F,4,0)</f>
        <v>45967</v>
      </c>
      <c r="J43" s="13">
        <f>VLOOKUP($A43,Релизы!$A:$F,5,0)</f>
        <v>45968</v>
      </c>
      <c r="K43" s="13"/>
      <c r="L43" s="28">
        <f>VLOOKUP($A43,Релизы!$A:$F,6,0)</f>
        <v>45970</v>
      </c>
      <c r="M43" s="21"/>
      <c r="N43" s="21"/>
      <c r="O43" s="96"/>
    </row>
    <row r="44" spans="1:15" ht="36" x14ac:dyDescent="0.3">
      <c r="A44" s="11" t="str">
        <f>IF(AND(C44&lt;&gt;"",NOT(ISERROR(VLOOKUP(C44,exportSD!D:N,9,0)))),IF(VLOOKUP(C44,exportSD!D:N,9,0)="","--",VLOOKUP(C44,exportSD!D:N,9,0)),"")</f>
        <v>1.12.6</v>
      </c>
      <c r="B44" s="14" t="s">
        <v>110</v>
      </c>
      <c r="C44" s="11" t="s">
        <v>111</v>
      </c>
      <c r="D44" s="11" t="s">
        <v>18</v>
      </c>
      <c r="E44" s="11"/>
      <c r="F44" s="11"/>
      <c r="G44" s="13">
        <f>IF(AND(A44&lt;&gt;"",A44&lt;&gt;"Планирование постановки",A44&lt;&gt;"Согласование постановки"),VLOOKUP($A44,Релизы!$A:$F,2,0),"")</f>
        <v>45959</v>
      </c>
      <c r="H44" s="13">
        <f>IF(AND(A44&lt;&gt;"",A44&lt;&gt;"Планирование постановки",A44&lt;&gt;"Согласование постановки"),VLOOKUP($A44,Релизы!$A:$F,3,0),"")</f>
        <v>45961</v>
      </c>
      <c r="I44" s="13">
        <f>IF(AND(A44&lt;&gt;"",A44&lt;&gt;"Планирование постановки",A44&lt;&gt;"Согласование постановки"),VLOOKUP($A44,Релизы!$A:$F,4,0),"")</f>
        <v>45967</v>
      </c>
      <c r="J44" s="13">
        <f>IF(AND(A44&lt;&gt;"",A44&lt;&gt;"Планирование постановки",A44&lt;&gt;"Согласование постановки"),VLOOKUP($A44,Релизы!$A:$F,5,0),"")</f>
        <v>45968</v>
      </c>
      <c r="K44" s="25"/>
      <c r="L44" s="28">
        <f>IF(AND(A44&lt;&gt;"",A44&lt;&gt;"Планирование постановки",A44&lt;&gt;"Согласование постановки"),VLOOKUP($A44,Релизы!$A:$F,6,0),"")</f>
        <v>45970</v>
      </c>
      <c r="M44" s="95"/>
      <c r="N44" s="95"/>
      <c r="O44" s="29"/>
    </row>
    <row r="45" spans="1:15" ht="36" x14ac:dyDescent="0.3">
      <c r="A45" s="113" t="s">
        <v>1303</v>
      </c>
      <c r="B45" s="114" t="s">
        <v>1304</v>
      </c>
      <c r="C45" s="99"/>
      <c r="D45" s="11"/>
      <c r="E45" s="11"/>
      <c r="F45" s="13"/>
      <c r="G45" s="13"/>
      <c r="H45" s="13"/>
      <c r="I45" s="13"/>
      <c r="J45" s="13"/>
      <c r="K45" s="25"/>
      <c r="L45" s="28"/>
      <c r="M45" s="95"/>
      <c r="N45" s="95"/>
      <c r="O45" s="29"/>
    </row>
    <row r="46" spans="1:15" ht="144" hidden="1" x14ac:dyDescent="0.3">
      <c r="A46" s="11" t="str">
        <f>IF(AND(C46&lt;&gt;"",NOT(ISERROR(VLOOKUP(C46,exportSD!D:N,9,0)))),IF(VLOOKUP(C46,exportSD!D:N,9,0)="","--",VLOOKUP(C46,exportSD!D:N,9,0)),"")</f>
        <v>1.12.7</v>
      </c>
      <c r="B46" s="14" t="str">
        <f>IF(AND(C46&lt;&gt;"",NOT(ISERROR(VLOOKUP(C46,exportSD!D:N,3,0)))),VLOOKUP(C46,exportSD!D:N,3,0)&amp;": "&amp;VLOOKUP(C46,exportSD!D:N,6,0),"")</f>
        <v>Общее функционирование системы: Возникновение ошибок 401 и 504 при работе с любым разделом ГИС ЕРВУ. При открытии разделов и работе с ними, с фильтрами возникают ошибки 401 и 504. После появления ошибок разделы перестают функционировать корректно, появляются новые ошибки см. скриншоты. После обновления страницы ошибки исчезают.</v>
      </c>
      <c r="C46" s="11" t="s">
        <v>947</v>
      </c>
      <c r="D46" s="11" t="s">
        <v>18</v>
      </c>
      <c r="E46" s="11" t="s">
        <v>256</v>
      </c>
      <c r="F46" s="11"/>
      <c r="G46" s="13">
        <f>IF(AND(A46&lt;&gt;"",A46&lt;&gt;"Планирование постановки",A46&lt;&gt;"Согласование постановки",A46&lt;&gt;"Вне релиза"),VLOOKUP($A46,Релизы!$A:$F,2,0),"")</f>
        <v>45973</v>
      </c>
      <c r="H46" s="13">
        <f>IF(AND(A46&lt;&gt;"",A46&lt;&gt;"Планирование постановки",A46&lt;&gt;"Согласование постановки",A46&lt;&gt;"Вне релиза"),VLOOKUP($A46,Релизы!$A:$F,3,0),"")</f>
        <v>45975</v>
      </c>
      <c r="I46" s="13">
        <f>IF(AND(A46&lt;&gt;"",A46&lt;&gt;"Планирование постановки",A46&lt;&gt;"Согласование постановки",A46&lt;&gt;"Вне релиза"),VLOOKUP($A46,Релизы!$A:$F,4,0),"")</f>
        <v>45981</v>
      </c>
      <c r="J46" s="13">
        <f>IF(AND(A46&lt;&gt;"",A46&lt;&gt;"Планирование постановки",A46&lt;&gt;"Согласование постановки",A46&lt;&gt;"Вне релиза"),VLOOKUP($A46,Релизы!$A:$F,5,0),"")</f>
        <v>45982</v>
      </c>
      <c r="K46" s="25"/>
      <c r="L46" s="28">
        <f>IF(AND(A46&lt;&gt;"",A46&lt;&gt;"Планирование постановки",A46&lt;&gt;"Согласование постановки",A46&lt;&gt;"Вне релиза"),VLOOKUP($A46,Релизы!$A:$F,6,0),"")</f>
        <v>45984</v>
      </c>
      <c r="M46" s="21"/>
      <c r="N46" s="21"/>
      <c r="O46" s="29"/>
    </row>
    <row r="47" spans="1:15" hidden="1" x14ac:dyDescent="0.3">
      <c r="A47" s="24" t="s">
        <v>1070</v>
      </c>
      <c r="B47" s="14" t="s">
        <v>1233</v>
      </c>
      <c r="C47" s="11" t="s">
        <v>23</v>
      </c>
      <c r="D47" s="11" t="s">
        <v>22</v>
      </c>
      <c r="E47" s="11"/>
      <c r="F47" s="11"/>
      <c r="G47" s="13">
        <v>45975</v>
      </c>
      <c r="H47" s="13">
        <v>45981</v>
      </c>
      <c r="I47" s="13">
        <v>45981</v>
      </c>
      <c r="J47" s="13">
        <v>45982</v>
      </c>
      <c r="K47" s="25"/>
      <c r="L47" s="28">
        <v>45984</v>
      </c>
      <c r="M47" s="21"/>
      <c r="N47" s="21"/>
      <c r="O47" s="29"/>
    </row>
    <row r="48" spans="1:15" ht="36" hidden="1" x14ac:dyDescent="0.3">
      <c r="A48" s="24" t="s">
        <v>1070</v>
      </c>
      <c r="B48" s="14" t="s">
        <v>1229</v>
      </c>
      <c r="C48" s="11" t="s">
        <v>23</v>
      </c>
      <c r="D48" s="11" t="s">
        <v>22</v>
      </c>
      <c r="E48" s="11"/>
      <c r="F48" s="11"/>
      <c r="G48" s="13">
        <v>45975</v>
      </c>
      <c r="H48" s="13">
        <v>45981</v>
      </c>
      <c r="I48" s="13">
        <v>45981</v>
      </c>
      <c r="J48" s="13">
        <v>45982</v>
      </c>
      <c r="K48" s="25"/>
      <c r="L48" s="28">
        <v>45984</v>
      </c>
      <c r="M48" s="21"/>
      <c r="N48" s="21"/>
      <c r="O48" s="29"/>
    </row>
    <row r="49" spans="1:15" ht="36" hidden="1" x14ac:dyDescent="0.3">
      <c r="A49" s="24" t="s">
        <v>1070</v>
      </c>
      <c r="B49" s="14" t="s">
        <v>1230</v>
      </c>
      <c r="C49" s="11" t="s">
        <v>23</v>
      </c>
      <c r="D49" s="11" t="s">
        <v>22</v>
      </c>
      <c r="E49" s="11"/>
      <c r="F49" s="11"/>
      <c r="G49" s="13">
        <v>45975</v>
      </c>
      <c r="H49" s="13">
        <v>45981</v>
      </c>
      <c r="I49" s="13">
        <v>45981</v>
      </c>
      <c r="J49" s="13">
        <v>45982</v>
      </c>
      <c r="K49" s="25"/>
      <c r="L49" s="28">
        <v>45984</v>
      </c>
      <c r="M49" s="21"/>
      <c r="N49" s="21"/>
      <c r="O49" s="29"/>
    </row>
    <row r="50" spans="1:15" ht="144" hidden="1" x14ac:dyDescent="0.3">
      <c r="A50" s="109" t="s">
        <v>1070</v>
      </c>
      <c r="B50" s="14" t="str">
        <f>IF(AND(C50&lt;&gt;"",NOT(ISERROR(VLOOKUP(C50,exportSD!D:N,3,0)))),VLOOKUP(C50,exportSD!D:N,3,0)&amp;": "&amp;VLOOKUP(C50,exportSD!D:N,6,0),"")</f>
        <v>Ошибка авторизации доступа | Загрузка/выгрузка данных: В панели меню: «Внешний обмен» – «Ручная выгрузка данных» – «Выгрузить данные» – при нажатии кнопки «Сформировать новый файл для выгрузки...» и выборе задачи для выгрузки «Список граждан, подлежащих постановке на воинский учет в 17 лет» система выдает ошибку 403 (ошибка авторизации доступа).</v>
      </c>
      <c r="C50" s="11" t="s">
        <v>913</v>
      </c>
      <c r="D50" s="11" t="s">
        <v>18</v>
      </c>
      <c r="E50" s="12" t="s">
        <v>1275</v>
      </c>
      <c r="F50" s="17">
        <v>45957</v>
      </c>
      <c r="G50" s="13">
        <f>IF(AND(A50&lt;&gt;"",A50&lt;&gt;"Планирование постановки",A50&lt;&gt;"Согласование постановки",A50&lt;&gt;"Вне релиза"),VLOOKUP($A50,Релизы!$A:$F,2,0),"")</f>
        <v>45973</v>
      </c>
      <c r="H50" s="13">
        <f>IF(AND(A50&lt;&gt;"",A50&lt;&gt;"Планирование постановки",A50&lt;&gt;"Согласование постановки",A50&lt;&gt;"Вне релиза"),VLOOKUP($A50,Релизы!$A:$F,3,0),"")</f>
        <v>45975</v>
      </c>
      <c r="I50" s="13">
        <f>IF(AND(A50&lt;&gt;"",A50&lt;&gt;"Планирование постановки",A50&lt;&gt;"Согласование постановки",A50&lt;&gt;"Вне релиза"),VLOOKUP($A50,Релизы!$A:$F,4,0),"")</f>
        <v>45981</v>
      </c>
      <c r="J50" s="13">
        <f>IF(AND(A50&lt;&gt;"",A50&lt;&gt;"Планирование постановки",A50&lt;&gt;"Согласование постановки",A50&lt;&gt;"Вне релиза"),VLOOKUP($A50,Релизы!$A:$F,5,0),"")</f>
        <v>45982</v>
      </c>
      <c r="K50" s="25"/>
      <c r="L50" s="28">
        <f>IF(AND(A50&lt;&gt;"",A50&lt;&gt;"Планирование постановки",A50&lt;&gt;"Согласование постановки",A50&lt;&gt;"Вне релиза"),VLOOKUP($A50,Релизы!$A:$F,6,0),"")</f>
        <v>45984</v>
      </c>
      <c r="M50" s="21"/>
      <c r="N50" s="21"/>
      <c r="O50" s="29"/>
    </row>
    <row r="51" spans="1:15" ht="162" x14ac:dyDescent="0.3">
      <c r="A51" s="107" t="s">
        <v>1282</v>
      </c>
      <c r="B51" s="14" t="str">
        <f>IF(AND(C51&lt;&gt;"",NOT(ISERROR(VLOOKUP(C51,exportSD!D:N,3,0)))),VLOOKUP(C51,exportSD!D:N,3,0)&amp;": "&amp;VLOOKUP(C51,exportSD!D:N,6,0),"")</f>
        <v>Внутренняя ошибка сервиса | Ошибка 500: В панели меню: «Внешний обмен» – «Ручная выгрузка данных» – «Выгрузить данные» – при нажатии кнопки «Сформировать новый файл для выгрузки...» и выборе задачи для выгрузки «Выгрузка сведений ВУ для ЕРН» после нажатия на чекбокс «Выгрузка изменений» и выборе даты календарного дня загрузки при формировании файла система выдает ошибку 500 (неожиданная внутренняя ошибка сервиса).</v>
      </c>
      <c r="C51" s="11" t="s">
        <v>916</v>
      </c>
      <c r="D51" s="11" t="s">
        <v>18</v>
      </c>
      <c r="E51" s="11"/>
      <c r="F51" s="11"/>
      <c r="G51" s="13" t="e">
        <f>IF(AND(A51&lt;&gt;"",A51&lt;&gt;"Планирование постановки",A51&lt;&gt;"Согласование постановки",A51&lt;&gt;"Вне релиза"),VLOOKUP($A51,Релизы!$A:$F,2,0),"")</f>
        <v>#N/A</v>
      </c>
      <c r="H51" s="13" t="e">
        <f>IF(AND(A51&lt;&gt;"",A51&lt;&gt;"Планирование постановки",A51&lt;&gt;"Согласование постановки",A51&lt;&gt;"Вне релиза"),VLOOKUP($A51,Релизы!$A:$F,3,0),"")</f>
        <v>#N/A</v>
      </c>
      <c r="I51" s="13" t="e">
        <f>IF(AND(A51&lt;&gt;"",A51&lt;&gt;"Планирование постановки",A51&lt;&gt;"Согласование постановки",A51&lt;&gt;"Вне релиза"),VLOOKUP($A51,Релизы!$A:$F,4,0),"")</f>
        <v>#N/A</v>
      </c>
      <c r="J51" s="13" t="e">
        <f>IF(AND(A51&lt;&gt;"",A51&lt;&gt;"Планирование постановки",A51&lt;&gt;"Согласование постановки",A51&lt;&gt;"Вне релиза"),VLOOKUP($A51,Релизы!$A:$F,5,0),"")</f>
        <v>#N/A</v>
      </c>
      <c r="K51" s="25"/>
      <c r="L51" s="28" t="e">
        <f>IF(AND(A51&lt;&gt;"",A51&lt;&gt;"Планирование постановки",A51&lt;&gt;"Согласование постановки",A51&lt;&gt;"Вне релиза"),VLOOKUP($A51,Релизы!$A:$F,6,0),"")</f>
        <v>#N/A</v>
      </c>
      <c r="M51" s="21"/>
      <c r="N51" s="21"/>
      <c r="O51" s="29"/>
    </row>
    <row r="52" spans="1:15" ht="162" hidden="1" x14ac:dyDescent="0.3">
      <c r="A52" s="109" t="s">
        <v>1070</v>
      </c>
      <c r="B52" s="14" t="str">
        <f>IF(AND(C52&lt;&gt;"",NOT(ISERROR(VLOOKUP(C52,exportSD!D:N,3,0)))),VLOOKUP(C52,exportSD!D:N,3,0)&amp;": "&amp;VLOOKUP(C52,exportSD!D:N,6,0),"")</f>
        <v>Системой не подтверждена возможность старта процесса конвертации: Авторизовался в системе ГИС под ролью Специалист ВК по воинскому учёту, открыл раздел «Конвертация», далее подраздел «Задания на конвертацию». Выбираю гражданина и нажимаю отклонение включения в реестр и нажимаю сформировать. И выдает: Ошибка: Системой не подтверждена возможность старта процесса конвертации</v>
      </c>
      <c r="C52" s="11" t="s">
        <v>1120</v>
      </c>
      <c r="D52" s="11" t="s">
        <v>18</v>
      </c>
      <c r="E52" s="11"/>
      <c r="F52" s="11"/>
      <c r="G52" s="13">
        <f>IF(AND(A52&lt;&gt;"",A52&lt;&gt;"Планирование постановки",A52&lt;&gt;"Согласование постановки",A52&lt;&gt;"Вне релиза"),VLOOKUP($A52,Релизы!$A:$F,2,0),"")</f>
        <v>45973</v>
      </c>
      <c r="H52" s="13">
        <f>IF(AND(A52&lt;&gt;"",A52&lt;&gt;"Планирование постановки",A52&lt;&gt;"Согласование постановки",A52&lt;&gt;"Вне релиза"),VLOOKUP($A52,Релизы!$A:$F,3,0),"")</f>
        <v>45975</v>
      </c>
      <c r="I52" s="13">
        <f>IF(AND(A52&lt;&gt;"",A52&lt;&gt;"Планирование постановки",A52&lt;&gt;"Согласование постановки",A52&lt;&gt;"Вне релиза"),VLOOKUP($A52,Релизы!$A:$F,4,0),"")</f>
        <v>45981</v>
      </c>
      <c r="J52" s="13">
        <f>IF(AND(A52&lt;&gt;"",A52&lt;&gt;"Планирование постановки",A52&lt;&gt;"Согласование постановки",A52&lt;&gt;"Вне релиза"),VLOOKUP($A52,Релизы!$A:$F,5,0),"")</f>
        <v>45982</v>
      </c>
      <c r="K52" s="25"/>
      <c r="L52" s="28">
        <f>IF(AND(A52&lt;&gt;"",A52&lt;&gt;"Планирование постановки",A52&lt;&gt;"Согласование постановки",A52&lt;&gt;"Вне релиза"),VLOOKUP($A52,Релизы!$A:$F,6,0),"")</f>
        <v>45984</v>
      </c>
      <c r="M52" s="21"/>
      <c r="N52" s="21"/>
      <c r="O52" s="29"/>
    </row>
    <row r="53" spans="1:15" ht="36" hidden="1" x14ac:dyDescent="0.3">
      <c r="A53" s="16" t="s">
        <v>88</v>
      </c>
      <c r="B53" s="14" t="s">
        <v>89</v>
      </c>
      <c r="C53" s="99" t="s">
        <v>1248</v>
      </c>
      <c r="D53" s="12" t="s">
        <v>15</v>
      </c>
      <c r="E53" s="12"/>
      <c r="F53" s="12"/>
      <c r="G53" s="13">
        <f>VLOOKUP($A53,Релизы!$A:$F,2,0)</f>
        <v>45987</v>
      </c>
      <c r="H53" s="13">
        <f>VLOOKUP($A53,Релизы!$A:$F,3,0)</f>
        <v>45989</v>
      </c>
      <c r="I53" s="13">
        <f>VLOOKUP($A53,Релизы!$A:$F,4,0)</f>
        <v>45995</v>
      </c>
      <c r="J53" s="13">
        <f>VLOOKUP($A53,Релизы!$A:$F,5,0)</f>
        <v>45996</v>
      </c>
      <c r="K53" s="25"/>
      <c r="L53" s="28">
        <f>VLOOKUP($A53,Релизы!$A:$F,6,0)</f>
        <v>45998</v>
      </c>
      <c r="M53" s="95"/>
      <c r="N53" s="95"/>
      <c r="O53" s="29"/>
    </row>
    <row r="54" spans="1:15" hidden="1" x14ac:dyDescent="0.3">
      <c r="A54" s="16"/>
      <c r="B54" s="14"/>
      <c r="C54" s="99" t="s">
        <v>1111</v>
      </c>
      <c r="D54" s="11" t="s">
        <v>18</v>
      </c>
      <c r="E54" s="107" t="s">
        <v>256</v>
      </c>
      <c r="F54" s="11"/>
      <c r="G54" s="13"/>
      <c r="H54" s="13"/>
      <c r="I54" s="13"/>
      <c r="J54" s="13"/>
      <c r="K54" s="25"/>
      <c r="L54" s="28"/>
      <c r="M54" s="95"/>
      <c r="N54" s="95"/>
      <c r="O54" s="29"/>
    </row>
    <row r="55" spans="1:15" ht="36" hidden="1" x14ac:dyDescent="0.3">
      <c r="A55" s="16"/>
      <c r="B55" s="14"/>
      <c r="C55" s="99" t="s">
        <v>1183</v>
      </c>
      <c r="D55" s="11" t="s">
        <v>18</v>
      </c>
      <c r="E55" s="13" t="s">
        <v>1274</v>
      </c>
      <c r="F55" s="13">
        <v>45959</v>
      </c>
      <c r="G55" s="13"/>
      <c r="H55" s="13"/>
      <c r="I55" s="13"/>
      <c r="J55" s="13"/>
      <c r="K55" s="25"/>
      <c r="L55" s="28"/>
      <c r="M55" s="95"/>
      <c r="N55" s="95"/>
      <c r="O55" s="29"/>
    </row>
    <row r="56" spans="1:15" hidden="1" x14ac:dyDescent="0.3">
      <c r="A56" s="16"/>
      <c r="B56" s="14"/>
      <c r="C56" s="99" t="s">
        <v>1189</v>
      </c>
      <c r="D56" s="11" t="s">
        <v>18</v>
      </c>
      <c r="E56" s="11" t="s">
        <v>256</v>
      </c>
      <c r="F56" s="11"/>
      <c r="G56" s="13"/>
      <c r="H56" s="13"/>
      <c r="I56" s="13"/>
      <c r="J56" s="13"/>
      <c r="K56" s="25"/>
      <c r="L56" s="28"/>
      <c r="M56" s="95"/>
      <c r="N56" s="95"/>
      <c r="O56" s="29"/>
    </row>
    <row r="57" spans="1:15" hidden="1" x14ac:dyDescent="0.3">
      <c r="A57" s="16"/>
      <c r="B57" s="14"/>
      <c r="C57" s="99" t="s">
        <v>1192</v>
      </c>
      <c r="D57" s="11" t="s">
        <v>18</v>
      </c>
      <c r="E57" s="11" t="s">
        <v>256</v>
      </c>
      <c r="F57" s="13">
        <v>45959</v>
      </c>
      <c r="G57" s="13"/>
      <c r="H57" s="13"/>
      <c r="I57" s="13"/>
      <c r="J57" s="13"/>
      <c r="K57" s="25"/>
      <c r="L57" s="28"/>
      <c r="M57" s="95"/>
      <c r="N57" s="95"/>
      <c r="O57" s="29"/>
    </row>
    <row r="58" spans="1:15" hidden="1" x14ac:dyDescent="0.3">
      <c r="A58" s="16"/>
      <c r="B58" s="14"/>
      <c r="C58" s="99" t="s">
        <v>1195</v>
      </c>
      <c r="D58" s="11" t="s">
        <v>18</v>
      </c>
      <c r="E58" s="11" t="s">
        <v>256</v>
      </c>
      <c r="F58" s="13">
        <v>45959</v>
      </c>
      <c r="G58" s="13"/>
      <c r="H58" s="13"/>
      <c r="I58" s="13"/>
      <c r="J58" s="13"/>
      <c r="K58" s="25"/>
      <c r="L58" s="28"/>
      <c r="M58" s="95"/>
      <c r="N58" s="95"/>
      <c r="O58" s="29"/>
    </row>
    <row r="59" spans="1:15" hidden="1" x14ac:dyDescent="0.3">
      <c r="A59" s="16"/>
      <c r="B59" s="14"/>
      <c r="C59" s="99" t="s">
        <v>1199</v>
      </c>
      <c r="D59" s="11" t="s">
        <v>18</v>
      </c>
      <c r="E59" s="11" t="s">
        <v>256</v>
      </c>
      <c r="F59" s="13">
        <v>45959</v>
      </c>
      <c r="G59" s="13"/>
      <c r="H59" s="13"/>
      <c r="I59" s="13"/>
      <c r="J59" s="13"/>
      <c r="K59" s="25"/>
      <c r="L59" s="28"/>
      <c r="M59" s="95"/>
      <c r="N59" s="95"/>
      <c r="O59" s="29"/>
    </row>
    <row r="60" spans="1:15" hidden="1" x14ac:dyDescent="0.3">
      <c r="A60" s="16"/>
      <c r="B60" s="14"/>
      <c r="C60" s="99" t="s">
        <v>1201</v>
      </c>
      <c r="D60" s="11" t="s">
        <v>18</v>
      </c>
      <c r="E60" s="11" t="s">
        <v>256</v>
      </c>
      <c r="F60" s="13">
        <v>45959</v>
      </c>
      <c r="G60" s="13"/>
      <c r="H60" s="13"/>
      <c r="I60" s="13"/>
      <c r="J60" s="13"/>
      <c r="K60" s="25"/>
      <c r="L60" s="28"/>
      <c r="M60" s="95"/>
      <c r="N60" s="95"/>
      <c r="O60" s="29"/>
    </row>
    <row r="61" spans="1:15" hidden="1" x14ac:dyDescent="0.3">
      <c r="A61" s="16"/>
      <c r="B61" s="14"/>
      <c r="C61" s="99" t="s">
        <v>1203</v>
      </c>
      <c r="D61" s="11" t="s">
        <v>18</v>
      </c>
      <c r="E61" s="11" t="s">
        <v>256</v>
      </c>
      <c r="F61" s="13">
        <v>45959</v>
      </c>
      <c r="G61" s="13"/>
      <c r="H61" s="13"/>
      <c r="I61" s="13"/>
      <c r="J61" s="13"/>
      <c r="K61" s="25"/>
      <c r="L61" s="28"/>
      <c r="M61" s="95"/>
      <c r="N61" s="95"/>
      <c r="O61" s="29"/>
    </row>
    <row r="62" spans="1:15" hidden="1" x14ac:dyDescent="0.3"/>
    <row r="63" spans="1:15" ht="36" hidden="1" x14ac:dyDescent="0.3">
      <c r="A63" s="16"/>
      <c r="B63" s="14"/>
      <c r="C63" s="99" t="s">
        <v>1205</v>
      </c>
      <c r="D63" s="11" t="s">
        <v>18</v>
      </c>
      <c r="E63" s="12" t="s">
        <v>1275</v>
      </c>
      <c r="F63" s="17">
        <v>45957</v>
      </c>
      <c r="G63" s="13"/>
      <c r="H63" s="13"/>
      <c r="I63" s="13"/>
      <c r="J63" s="13"/>
      <c r="K63" s="25"/>
      <c r="L63" s="28"/>
      <c r="M63" s="95"/>
      <c r="N63" s="95"/>
      <c r="O63" s="29"/>
    </row>
    <row r="64" spans="1:15" ht="36" hidden="1" x14ac:dyDescent="0.3">
      <c r="A64" s="16"/>
      <c r="B64" s="14"/>
      <c r="C64" s="99" t="s">
        <v>1208</v>
      </c>
      <c r="D64" s="11" t="s">
        <v>18</v>
      </c>
      <c r="E64" s="12" t="s">
        <v>1275</v>
      </c>
      <c r="F64" s="17">
        <v>45957</v>
      </c>
      <c r="G64" s="13"/>
      <c r="H64" s="13"/>
      <c r="I64" s="13"/>
      <c r="J64" s="13"/>
      <c r="K64" s="25"/>
      <c r="L64" s="28"/>
      <c r="M64" s="95"/>
      <c r="N64" s="95"/>
      <c r="O64" s="29"/>
    </row>
    <row r="65" spans="1:15" ht="36" hidden="1" x14ac:dyDescent="0.3">
      <c r="A65" s="16"/>
      <c r="B65" s="14"/>
      <c r="C65" s="99" t="s">
        <v>1210</v>
      </c>
      <c r="D65" s="11" t="s">
        <v>18</v>
      </c>
      <c r="E65" s="12" t="s">
        <v>1275</v>
      </c>
      <c r="F65" s="17">
        <v>45957</v>
      </c>
      <c r="G65" s="13"/>
      <c r="H65" s="13"/>
      <c r="I65" s="13"/>
      <c r="J65" s="13"/>
      <c r="K65" s="25"/>
      <c r="L65" s="28"/>
      <c r="M65" s="95"/>
      <c r="N65" s="95"/>
      <c r="O65" s="29"/>
    </row>
    <row r="66" spans="1:15" ht="36" hidden="1" x14ac:dyDescent="0.3">
      <c r="A66" s="16"/>
      <c r="B66" s="14"/>
      <c r="C66" s="99" t="s">
        <v>1212</v>
      </c>
      <c r="D66" s="11" t="s">
        <v>18</v>
      </c>
      <c r="E66" s="12" t="s">
        <v>1275</v>
      </c>
      <c r="F66" s="17">
        <v>45957</v>
      </c>
      <c r="G66" s="13"/>
      <c r="H66" s="13"/>
      <c r="I66" s="13"/>
      <c r="J66" s="13"/>
      <c r="K66" s="25"/>
      <c r="L66" s="28"/>
      <c r="M66" s="95"/>
      <c r="N66" s="95"/>
      <c r="O66" s="29"/>
    </row>
    <row r="67" spans="1:15" ht="36" hidden="1" x14ac:dyDescent="0.3">
      <c r="A67" s="16"/>
      <c r="B67" s="14"/>
      <c r="C67" s="99" t="s">
        <v>1214</v>
      </c>
      <c r="D67" s="11" t="s">
        <v>18</v>
      </c>
      <c r="E67" s="12" t="s">
        <v>1275</v>
      </c>
      <c r="F67" s="17">
        <v>45957</v>
      </c>
      <c r="G67" s="13"/>
      <c r="H67" s="13"/>
      <c r="I67" s="13"/>
      <c r="J67" s="13"/>
      <c r="K67" s="25"/>
      <c r="L67" s="28"/>
      <c r="M67" s="95"/>
      <c r="N67" s="95"/>
      <c r="O67" s="29"/>
    </row>
    <row r="68" spans="1:15" ht="36" hidden="1" x14ac:dyDescent="0.3">
      <c r="A68" s="16"/>
      <c r="B68" s="14"/>
      <c r="C68" s="99" t="s">
        <v>1216</v>
      </c>
      <c r="D68" s="11" t="s">
        <v>18</v>
      </c>
      <c r="E68" s="12" t="s">
        <v>1275</v>
      </c>
      <c r="F68" s="17">
        <v>45957</v>
      </c>
      <c r="G68" s="13"/>
      <c r="H68" s="13"/>
      <c r="I68" s="13"/>
      <c r="J68" s="13"/>
      <c r="K68" s="25"/>
      <c r="L68" s="28"/>
      <c r="M68" s="95"/>
      <c r="N68" s="95"/>
      <c r="O68" s="29"/>
    </row>
    <row r="69" spans="1:15" ht="36" hidden="1" x14ac:dyDescent="0.3">
      <c r="A69" s="16"/>
      <c r="B69" s="14"/>
      <c r="C69" s="99" t="s">
        <v>1220</v>
      </c>
      <c r="D69" s="11" t="s">
        <v>18</v>
      </c>
      <c r="E69" s="13" t="s">
        <v>1274</v>
      </c>
      <c r="F69" s="17">
        <v>45957</v>
      </c>
      <c r="G69" s="13"/>
      <c r="H69" s="13"/>
      <c r="I69" s="13"/>
      <c r="J69" s="13"/>
      <c r="K69" s="25"/>
      <c r="L69" s="28"/>
      <c r="M69" s="95"/>
      <c r="N69" s="95"/>
      <c r="O69" s="29"/>
    </row>
    <row r="70" spans="1:15" hidden="1" x14ac:dyDescent="0.3">
      <c r="A70" s="16"/>
      <c r="B70" s="14"/>
      <c r="C70" s="99" t="s">
        <v>1276</v>
      </c>
      <c r="D70" s="11" t="s">
        <v>18</v>
      </c>
      <c r="E70" s="12"/>
      <c r="F70" s="12"/>
      <c r="G70" s="13"/>
      <c r="H70" s="13"/>
      <c r="I70" s="13"/>
      <c r="J70" s="13"/>
      <c r="K70" s="25"/>
      <c r="L70" s="28"/>
      <c r="M70" s="95"/>
      <c r="N70" s="95"/>
      <c r="O70" s="29"/>
    </row>
    <row r="71" spans="1:15" hidden="1" x14ac:dyDescent="0.3">
      <c r="A71" s="16"/>
      <c r="B71" s="14"/>
      <c r="C71" s="99" t="s">
        <v>1276</v>
      </c>
      <c r="D71" s="11" t="s">
        <v>18</v>
      </c>
      <c r="E71" s="12"/>
      <c r="F71" s="12"/>
      <c r="G71" s="13"/>
      <c r="H71" s="13"/>
      <c r="I71" s="13"/>
      <c r="J71" s="13"/>
      <c r="K71" s="25"/>
      <c r="L71" s="28"/>
      <c r="M71" s="95"/>
      <c r="N71" s="95"/>
      <c r="O71" s="29"/>
    </row>
    <row r="72" spans="1:15" hidden="1" x14ac:dyDescent="0.3">
      <c r="A72" s="16"/>
      <c r="B72" s="14"/>
      <c r="C72" s="99" t="s">
        <v>1276</v>
      </c>
      <c r="D72" s="11" t="s">
        <v>18</v>
      </c>
      <c r="E72" s="12"/>
      <c r="F72" s="12"/>
      <c r="G72" s="13"/>
      <c r="H72" s="13"/>
      <c r="I72" s="13"/>
      <c r="J72" s="13"/>
      <c r="K72" s="25"/>
      <c r="L72" s="28"/>
      <c r="M72" s="95"/>
      <c r="N72" s="95"/>
      <c r="O72" s="29"/>
    </row>
    <row r="73" spans="1:15" hidden="1" x14ac:dyDescent="0.3">
      <c r="A73" s="16"/>
      <c r="B73" s="14"/>
      <c r="C73" s="99" t="s">
        <v>1276</v>
      </c>
      <c r="D73" s="11" t="s">
        <v>18</v>
      </c>
      <c r="E73" s="12"/>
      <c r="F73" s="12"/>
      <c r="G73" s="13"/>
      <c r="H73" s="13"/>
      <c r="I73" s="13"/>
      <c r="J73" s="13"/>
      <c r="K73" s="25"/>
      <c r="L73" s="28"/>
      <c r="M73" s="95"/>
      <c r="N73" s="95"/>
      <c r="O73" s="29"/>
    </row>
    <row r="74" spans="1:15" hidden="1" x14ac:dyDescent="0.3">
      <c r="A74" s="16"/>
      <c r="B74" s="14"/>
      <c r="C74" s="99" t="s">
        <v>1276</v>
      </c>
      <c r="D74" s="11" t="s">
        <v>18</v>
      </c>
      <c r="E74" s="12"/>
      <c r="F74" s="12"/>
      <c r="G74" s="13"/>
      <c r="H74" s="13"/>
      <c r="I74" s="13"/>
      <c r="J74" s="13"/>
      <c r="K74" s="25"/>
      <c r="L74" s="28"/>
      <c r="M74" s="95"/>
      <c r="N74" s="95"/>
      <c r="O74" s="29"/>
    </row>
    <row r="75" spans="1:15" hidden="1" x14ac:dyDescent="0.3">
      <c r="A75" s="101"/>
      <c r="B75" s="102"/>
      <c r="C75" s="103"/>
      <c r="D75" s="120"/>
      <c r="E75" s="104"/>
      <c r="F75" s="104"/>
      <c r="G75" s="105"/>
      <c r="H75" s="105"/>
      <c r="I75" s="105"/>
      <c r="J75" s="105"/>
      <c r="K75" s="106"/>
      <c r="L75" s="105"/>
      <c r="M75" s="106"/>
      <c r="N75" s="106"/>
      <c r="O75" s="106"/>
    </row>
    <row r="76" spans="1:15" x14ac:dyDescent="0.3">
      <c r="A76" s="110" t="s">
        <v>85</v>
      </c>
      <c r="B76" s="111" t="s">
        <v>1283</v>
      </c>
      <c r="C76" s="3" t="s">
        <v>1284</v>
      </c>
    </row>
    <row r="77" spans="1:15" x14ac:dyDescent="0.3">
      <c r="A77" s="110" t="s">
        <v>85</v>
      </c>
      <c r="B77" s="111" t="s">
        <v>1285</v>
      </c>
      <c r="C77" s="112" t="s">
        <v>1286</v>
      </c>
    </row>
    <row r="78" spans="1:15" x14ac:dyDescent="0.3">
      <c r="A78" s="110" t="s">
        <v>85</v>
      </c>
      <c r="B78" s="111" t="s">
        <v>1288</v>
      </c>
      <c r="C78" s="112" t="s">
        <v>1296</v>
      </c>
    </row>
    <row r="79" spans="1:15" x14ac:dyDescent="0.3">
      <c r="A79" s="110" t="s">
        <v>85</v>
      </c>
      <c r="B79" s="111" t="s">
        <v>1289</v>
      </c>
      <c r="C79" s="112" t="s">
        <v>1296</v>
      </c>
      <c r="D79" s="1" t="s">
        <v>1299</v>
      </c>
    </row>
    <row r="80" spans="1:15" x14ac:dyDescent="0.3">
      <c r="A80" s="110" t="s">
        <v>85</v>
      </c>
      <c r="B80" s="111" t="s">
        <v>1290</v>
      </c>
      <c r="C80" s="112" t="s">
        <v>1296</v>
      </c>
      <c r="D80" s="1" t="s">
        <v>1299</v>
      </c>
    </row>
    <row r="81" spans="1:15" x14ac:dyDescent="0.3">
      <c r="A81" s="110" t="s">
        <v>1292</v>
      </c>
      <c r="B81" s="111" t="s">
        <v>1291</v>
      </c>
      <c r="C81" s="112" t="s">
        <v>1287</v>
      </c>
      <c r="E81" s="1" t="s">
        <v>1274</v>
      </c>
    </row>
    <row r="82" spans="1:15" x14ac:dyDescent="0.3">
      <c r="A82" s="110" t="s">
        <v>85</v>
      </c>
      <c r="B82" s="111" t="s">
        <v>1293</v>
      </c>
      <c r="C82" s="112" t="s">
        <v>1296</v>
      </c>
      <c r="D82" s="1" t="s">
        <v>1299</v>
      </c>
    </row>
    <row r="83" spans="1:15" hidden="1" x14ac:dyDescent="0.3">
      <c r="A83" s="110" t="s">
        <v>1070</v>
      </c>
      <c r="B83" s="111" t="s">
        <v>1294</v>
      </c>
      <c r="C83" s="112" t="s">
        <v>1287</v>
      </c>
    </row>
    <row r="84" spans="1:15" hidden="1" x14ac:dyDescent="0.3">
      <c r="A84" s="110" t="s">
        <v>1070</v>
      </c>
      <c r="B84" s="111" t="s">
        <v>1295</v>
      </c>
      <c r="C84" s="112" t="s">
        <v>1296</v>
      </c>
      <c r="D84" s="1" t="s">
        <v>1299</v>
      </c>
    </row>
    <row r="85" spans="1:15" x14ac:dyDescent="0.3">
      <c r="A85" s="110" t="s">
        <v>85</v>
      </c>
      <c r="B85" s="111" t="s">
        <v>1297</v>
      </c>
      <c r="C85" s="112" t="s">
        <v>1296</v>
      </c>
      <c r="D85" s="1" t="s">
        <v>1298</v>
      </c>
    </row>
    <row r="86" spans="1:15" x14ac:dyDescent="0.3">
      <c r="A86" s="110" t="s">
        <v>85</v>
      </c>
      <c r="B86" s="111" t="s">
        <v>1300</v>
      </c>
      <c r="C86" s="3" t="s">
        <v>1284</v>
      </c>
      <c r="D86" s="1" t="s">
        <v>1301</v>
      </c>
    </row>
    <row r="87" spans="1:15" x14ac:dyDescent="0.3">
      <c r="A87" s="110" t="s">
        <v>85</v>
      </c>
      <c r="B87" s="1" t="s">
        <v>1302</v>
      </c>
      <c r="C87" s="3" t="s">
        <v>82</v>
      </c>
    </row>
    <row r="88" spans="1:15" hidden="1" x14ac:dyDescent="0.3">
      <c r="A88" s="101"/>
      <c r="B88" s="102"/>
      <c r="C88" s="103"/>
      <c r="D88" s="104"/>
      <c r="E88" s="104"/>
      <c r="F88" s="104"/>
      <c r="G88" s="105"/>
      <c r="H88" s="105"/>
      <c r="I88" s="105"/>
      <c r="J88" s="105"/>
      <c r="K88" s="106"/>
      <c r="L88" s="105"/>
      <c r="M88" s="106"/>
      <c r="N88" s="106"/>
      <c r="O88" s="106"/>
    </row>
    <row r="89" spans="1:15" hidden="1" x14ac:dyDescent="0.3">
      <c r="A89" s="30"/>
      <c r="B89" s="26"/>
      <c r="C89" s="31"/>
      <c r="D89" s="31"/>
      <c r="E89" s="31"/>
      <c r="F89" s="31"/>
      <c r="G89" s="32"/>
      <c r="H89" s="32"/>
      <c r="I89" s="32"/>
      <c r="J89" s="32"/>
      <c r="L89" s="32"/>
    </row>
    <row r="90" spans="1:15" ht="136.80000000000001" hidden="1" customHeight="1" x14ac:dyDescent="0.3">
      <c r="B90" s="121" t="s">
        <v>1232</v>
      </c>
      <c r="C90" s="121"/>
      <c r="D90" s="33"/>
      <c r="E90" s="33"/>
      <c r="F90" s="33"/>
      <c r="G90" s="33"/>
      <c r="H90" s="33"/>
      <c r="I90" s="33"/>
      <c r="J90" s="33"/>
    </row>
    <row r="91" spans="1:15" ht="18" hidden="1" customHeight="1" x14ac:dyDescent="0.3">
      <c r="D91" s="33"/>
      <c r="E91" s="33"/>
      <c r="F91" s="33"/>
      <c r="G91" s="33"/>
      <c r="H91" s="33"/>
      <c r="I91" s="33"/>
      <c r="J91" s="33"/>
      <c r="N91" s="33" t="s">
        <v>153</v>
      </c>
    </row>
    <row r="92" spans="1:15" ht="18" hidden="1" customHeight="1" x14ac:dyDescent="0.3">
      <c r="B92" s="97" t="s">
        <v>1231</v>
      </c>
      <c r="D92" s="33"/>
      <c r="E92" s="33"/>
      <c r="F92" s="33"/>
      <c r="G92" s="33"/>
      <c r="H92" s="33"/>
      <c r="I92" s="33"/>
      <c r="J92" s="33"/>
      <c r="O92" s="33"/>
    </row>
    <row r="93" spans="1:15" ht="18" hidden="1" customHeight="1" x14ac:dyDescent="0.3">
      <c r="D93" s="33"/>
      <c r="E93" s="33"/>
      <c r="F93" s="33"/>
      <c r="G93" s="33"/>
      <c r="H93" s="33"/>
      <c r="I93" s="33"/>
      <c r="J93" s="33"/>
      <c r="N93" s="33"/>
      <c r="O93" s="33"/>
    </row>
    <row r="94" spans="1:15" ht="18" hidden="1" customHeight="1" x14ac:dyDescent="0.3">
      <c r="G94" s="33"/>
      <c r="H94" s="33"/>
      <c r="I94" s="33"/>
      <c r="J94" s="33"/>
      <c r="N94" s="33"/>
      <c r="O94" s="33"/>
    </row>
    <row r="95" spans="1:15" ht="18" hidden="1" customHeight="1" x14ac:dyDescent="0.3">
      <c r="D95" s="33"/>
      <c r="E95" s="33"/>
      <c r="F95" s="33"/>
      <c r="G95" s="33"/>
      <c r="H95" s="33"/>
      <c r="I95" s="33"/>
      <c r="J95" s="33"/>
      <c r="N95" s="33"/>
      <c r="O95" s="33"/>
    </row>
    <row r="96" spans="1:15" ht="18" hidden="1" customHeight="1" x14ac:dyDescent="0.3">
      <c r="D96" s="33"/>
      <c r="E96" s="33"/>
      <c r="F96" s="33"/>
      <c r="G96" s="33"/>
      <c r="H96" s="33"/>
      <c r="I96" s="33"/>
      <c r="J96" s="33"/>
    </row>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sheetData>
  <autoFilter ref="A4:O108" xr:uid="{00000000-0009-0000-0000-000000000000}">
    <filterColumn colId="0">
      <filters>
        <filter val="1.12.5"/>
        <filter val="1.12.5.1"/>
        <filter val="1.12.5.2"/>
        <filter val="1.12.6"/>
        <filter val="1.12.6.1"/>
        <filter val="На паузе, требуется статус постановки"/>
        <filter val="Требуется определить релиз"/>
      </filters>
    </filterColumn>
  </autoFilter>
  <mergeCells count="3">
    <mergeCell ref="B90:C90"/>
    <mergeCell ref="J1:O1"/>
    <mergeCell ref="A2:O2"/>
  </mergeCells>
  <phoneticPr fontId="24" type="noConversion"/>
  <pageMargins left="0.23622047244094491" right="0.23622047244094491" top="0.74803149606299213" bottom="0.74803149606299213" header="0.31496062992125984" footer="0.31496062992125984"/>
  <pageSetup paperSize="8"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C4" sqref="C4"/>
    </sheetView>
  </sheetViews>
  <sheetFormatPr defaultRowHeight="14.4" x14ac:dyDescent="0.3"/>
  <cols>
    <col min="3" max="3" width="37.5546875" customWidth="1"/>
    <col min="4" max="4" width="37.33203125" customWidth="1"/>
    <col min="5" max="5" width="25.44140625" style="34" customWidth="1"/>
    <col min="6" max="6" width="25.44140625" style="35" customWidth="1"/>
    <col min="7" max="8" width="25.44140625" customWidth="1"/>
  </cols>
  <sheetData>
    <row r="1" spans="1:8" ht="43.2" x14ac:dyDescent="0.3">
      <c r="A1" s="36" t="s">
        <v>154</v>
      </c>
      <c r="B1" s="37" t="s">
        <v>4</v>
      </c>
      <c r="C1" s="37" t="s">
        <v>155</v>
      </c>
      <c r="D1" s="37" t="s">
        <v>156</v>
      </c>
      <c r="E1" s="37" t="s">
        <v>157</v>
      </c>
      <c r="F1" s="38" t="s">
        <v>158</v>
      </c>
      <c r="G1" s="37" t="s">
        <v>159</v>
      </c>
      <c r="H1" s="37" t="s">
        <v>160</v>
      </c>
    </row>
    <row r="2" spans="1:8" ht="112.2" customHeight="1" x14ac:dyDescent="0.3">
      <c r="A2" s="39">
        <v>5</v>
      </c>
      <c r="B2" s="40" t="s">
        <v>161</v>
      </c>
      <c r="C2" s="41" t="s">
        <v>162</v>
      </c>
      <c r="D2" s="42" t="s">
        <v>163</v>
      </c>
      <c r="E2" s="43">
        <v>45956</v>
      </c>
      <c r="F2" s="44" t="s">
        <v>53</v>
      </c>
      <c r="G2" s="45">
        <v>45942</v>
      </c>
      <c r="H2" s="46" t="s">
        <v>164</v>
      </c>
    </row>
    <row r="3" spans="1:8" ht="109.8" customHeight="1" x14ac:dyDescent="0.3">
      <c r="A3" s="39">
        <v>12</v>
      </c>
      <c r="B3" s="47" t="s">
        <v>165</v>
      </c>
      <c r="C3" s="48" t="s">
        <v>166</v>
      </c>
      <c r="D3" s="49" t="s">
        <v>167</v>
      </c>
      <c r="E3" s="43">
        <v>45956</v>
      </c>
      <c r="F3" s="44" t="s">
        <v>168</v>
      </c>
      <c r="G3" s="50" t="s">
        <v>169</v>
      </c>
      <c r="H3" s="46" t="s">
        <v>170</v>
      </c>
    </row>
    <row r="4" spans="1:8" ht="115.2" x14ac:dyDescent="0.3">
      <c r="A4" s="39">
        <v>13</v>
      </c>
      <c r="B4" s="47" t="s">
        <v>171</v>
      </c>
      <c r="C4" s="51" t="s">
        <v>172</v>
      </c>
      <c r="D4" s="52" t="s">
        <v>173</v>
      </c>
      <c r="E4" s="53">
        <v>45956</v>
      </c>
      <c r="F4" s="54" t="s">
        <v>168</v>
      </c>
      <c r="G4" s="55" t="s">
        <v>169</v>
      </c>
      <c r="H4" s="56" t="s">
        <v>170</v>
      </c>
    </row>
    <row r="5" spans="1:8" ht="72" x14ac:dyDescent="0.3">
      <c r="A5" s="39">
        <v>23</v>
      </c>
      <c r="B5" s="40" t="s">
        <v>114</v>
      </c>
      <c r="C5" s="51" t="s">
        <v>174</v>
      </c>
      <c r="D5" s="57" t="s">
        <v>175</v>
      </c>
      <c r="E5" s="58">
        <v>45942</v>
      </c>
      <c r="F5" s="44" t="s">
        <v>53</v>
      </c>
      <c r="G5" s="45">
        <v>45942</v>
      </c>
      <c r="H5" s="46" t="s">
        <v>176</v>
      </c>
    </row>
    <row r="6" spans="1:8" ht="187.2" x14ac:dyDescent="0.3">
      <c r="A6" s="39">
        <v>27</v>
      </c>
      <c r="B6" s="40" t="s">
        <v>123</v>
      </c>
      <c r="C6" s="59" t="s">
        <v>177</v>
      </c>
      <c r="D6" s="60" t="s">
        <v>178</v>
      </c>
      <c r="E6" s="61">
        <v>45942</v>
      </c>
      <c r="F6" s="44" t="s">
        <v>179</v>
      </c>
      <c r="G6" s="45">
        <v>45940</v>
      </c>
      <c r="H6" s="46" t="s">
        <v>180</v>
      </c>
    </row>
    <row r="7" spans="1:8" ht="124.8" customHeight="1" x14ac:dyDescent="0.3">
      <c r="A7" s="39">
        <v>28</v>
      </c>
      <c r="B7" s="40" t="s">
        <v>125</v>
      </c>
      <c r="C7" s="57" t="s">
        <v>181</v>
      </c>
      <c r="D7" s="57" t="s">
        <v>182</v>
      </c>
      <c r="E7" s="58">
        <v>45942</v>
      </c>
      <c r="F7" s="54" t="s">
        <v>53</v>
      </c>
      <c r="G7" s="62">
        <v>45942</v>
      </c>
      <c r="H7" s="56" t="s">
        <v>180</v>
      </c>
    </row>
    <row r="8" spans="1:8" ht="138.6" customHeight="1" x14ac:dyDescent="0.3">
      <c r="A8" s="39">
        <v>39</v>
      </c>
      <c r="B8" s="40" t="s">
        <v>147</v>
      </c>
      <c r="C8" s="57" t="s">
        <v>183</v>
      </c>
      <c r="D8" s="57" t="s">
        <v>184</v>
      </c>
      <c r="E8" s="61">
        <v>45926</v>
      </c>
      <c r="F8" s="44" t="s">
        <v>185</v>
      </c>
      <c r="G8" s="50" t="s">
        <v>0</v>
      </c>
      <c r="H8" s="46" t="s">
        <v>0</v>
      </c>
    </row>
    <row r="9" spans="1:8" ht="240.6" customHeight="1" x14ac:dyDescent="0.3">
      <c r="A9" s="39">
        <v>40</v>
      </c>
      <c r="B9" s="40" t="s">
        <v>145</v>
      </c>
      <c r="C9" s="60" t="s">
        <v>186</v>
      </c>
      <c r="D9" s="60" t="s">
        <v>187</v>
      </c>
      <c r="E9" s="61">
        <v>45930</v>
      </c>
      <c r="F9" s="54" t="s">
        <v>188</v>
      </c>
      <c r="G9" s="63" t="s">
        <v>188</v>
      </c>
      <c r="H9" s="64" t="s">
        <v>189</v>
      </c>
    </row>
    <row r="10" spans="1:8" ht="184.8" customHeight="1" x14ac:dyDescent="0.3">
      <c r="A10" s="39">
        <v>41</v>
      </c>
      <c r="B10" s="40" t="s">
        <v>64</v>
      </c>
      <c r="C10" s="57" t="s">
        <v>190</v>
      </c>
      <c r="D10" s="65" t="s">
        <v>191</v>
      </c>
      <c r="E10" s="53">
        <v>45900</v>
      </c>
      <c r="F10" s="54" t="s">
        <v>59</v>
      </c>
      <c r="G10" s="62">
        <v>45930</v>
      </c>
      <c r="H10" s="56" t="s">
        <v>192</v>
      </c>
    </row>
    <row r="11" spans="1:8" ht="372" customHeight="1" x14ac:dyDescent="0.3">
      <c r="A11" s="39">
        <v>46</v>
      </c>
      <c r="B11" s="40" t="s">
        <v>60</v>
      </c>
      <c r="C11" s="57" t="s">
        <v>193</v>
      </c>
      <c r="D11" s="57" t="s">
        <v>194</v>
      </c>
      <c r="E11" s="53">
        <v>45926</v>
      </c>
      <c r="F11" s="44" t="s">
        <v>188</v>
      </c>
      <c r="G11" s="66" t="s">
        <v>188</v>
      </c>
      <c r="H11" s="67" t="s">
        <v>195</v>
      </c>
    </row>
    <row r="12" spans="1:8" ht="129.6" x14ac:dyDescent="0.3">
      <c r="A12" s="39">
        <v>48</v>
      </c>
      <c r="B12" s="40" t="s">
        <v>144</v>
      </c>
      <c r="C12" s="57" t="s">
        <v>196</v>
      </c>
      <c r="D12" s="57" t="s">
        <v>197</v>
      </c>
      <c r="E12" s="53">
        <v>45930</v>
      </c>
      <c r="F12" s="44" t="s">
        <v>59</v>
      </c>
      <c r="G12" s="45">
        <v>45933</v>
      </c>
      <c r="H12" s="46" t="s">
        <v>180</v>
      </c>
    </row>
  </sheetData>
  <pageMargins left="0.70078740157480324" right="0.70078740157480324" top="0.75196850393700787" bottom="0.75196850393700787"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election activeCell="A15" sqref="A15"/>
    </sheetView>
  </sheetViews>
  <sheetFormatPr defaultRowHeight="14.4" x14ac:dyDescent="0.3"/>
  <cols>
    <col min="1" max="1" width="11.44140625" customWidth="1"/>
  </cols>
  <sheetData>
    <row r="1" spans="1:2" x14ac:dyDescent="0.3">
      <c r="A1" t="s">
        <v>144</v>
      </c>
      <c r="B1" t="e">
        <f>VLOOKUP(A1,'План по ХФ'!C:C,1,0)</f>
        <v>#N/A</v>
      </c>
    </row>
    <row r="2" spans="1:2" x14ac:dyDescent="0.3">
      <c r="A2" t="s">
        <v>77</v>
      </c>
      <c r="B2" t="e">
        <f>VLOOKUP(A2,'План по ХФ'!C:C,1,0)</f>
        <v>#N/A</v>
      </c>
    </row>
    <row r="3" spans="1:2" x14ac:dyDescent="0.3">
      <c r="A3" t="s">
        <v>45</v>
      </c>
      <c r="B3" t="e">
        <f>VLOOKUP(A3,'План по ХФ'!C:C,1,0)</f>
        <v>#N/A</v>
      </c>
    </row>
    <row r="4" spans="1:2" x14ac:dyDescent="0.3">
      <c r="A4" t="s">
        <v>141</v>
      </c>
      <c r="B4" t="e">
        <f>VLOOKUP(A4,'План по ХФ'!C:C,1,0)</f>
        <v>#N/A</v>
      </c>
    </row>
    <row r="5" spans="1:2" x14ac:dyDescent="0.3">
      <c r="A5" t="s">
        <v>64</v>
      </c>
      <c r="B5" t="e">
        <f>VLOOKUP(A5,'План по ХФ'!C:C,1,0)</f>
        <v>#N/A</v>
      </c>
    </row>
    <row r="6" spans="1:2" x14ac:dyDescent="0.3">
      <c r="A6" t="s">
        <v>145</v>
      </c>
      <c r="B6" t="e">
        <f>VLOOKUP(A6,'План по ХФ'!C:C,1,0)</f>
        <v>#N/A</v>
      </c>
    </row>
    <row r="7" spans="1:2" x14ac:dyDescent="0.3">
      <c r="A7" s="68" t="s">
        <v>147</v>
      </c>
      <c r="B7" s="68" t="e">
        <f>VLOOKUP(A7,'План по ХФ'!C:C,1,0)</f>
        <v>#N/A</v>
      </c>
    </row>
    <row r="8" spans="1:2" x14ac:dyDescent="0.3">
      <c r="A8" t="s">
        <v>140</v>
      </c>
      <c r="B8" t="e">
        <f>VLOOKUP(A8,'План по ХФ'!C:C,1,0)</f>
        <v>#N/A</v>
      </c>
    </row>
    <row r="9" spans="1:2" x14ac:dyDescent="0.3">
      <c r="A9" t="s">
        <v>46</v>
      </c>
      <c r="B9" t="e">
        <f>VLOOKUP(A9,'План по ХФ'!C:C,1,0)</f>
        <v>#N/A</v>
      </c>
    </row>
    <row r="10" spans="1:2" x14ac:dyDescent="0.3">
      <c r="A10" t="s">
        <v>135</v>
      </c>
      <c r="B10" t="e">
        <f>VLOOKUP(A10,'План по ХФ'!C:C,1,0)</f>
        <v>#N/A</v>
      </c>
    </row>
    <row r="11" spans="1:2" x14ac:dyDescent="0.3">
      <c r="A11" t="s">
        <v>111</v>
      </c>
      <c r="B11" t="str">
        <f>VLOOKUP(A11,'План по ХФ'!C:C,1,0)</f>
        <v>INC-3212</v>
      </c>
    </row>
    <row r="12" spans="1:2" x14ac:dyDescent="0.3">
      <c r="A12" t="s">
        <v>101</v>
      </c>
      <c r="B12" t="e">
        <f>VLOOKUP(A12,'План по ХФ'!C:C,1,0)</f>
        <v>#N/A</v>
      </c>
    </row>
    <row r="13" spans="1:2" x14ac:dyDescent="0.3">
      <c r="A13" t="s">
        <v>91</v>
      </c>
      <c r="B13" t="e">
        <f>VLOOKUP(A13,'План по ХФ'!C:C,1,0)</f>
        <v>#N/A</v>
      </c>
    </row>
    <row r="14" spans="1:2" x14ac:dyDescent="0.3">
      <c r="A14" s="68" t="s">
        <v>150</v>
      </c>
      <c r="B14" s="68" t="e">
        <f>VLOOKUP(A14,'План по ХФ'!C:C,1,0)</f>
        <v>#N/A</v>
      </c>
    </row>
    <row r="15" spans="1:2" x14ac:dyDescent="0.3">
      <c r="A15" s="68" t="s">
        <v>152</v>
      </c>
      <c r="B15" s="68" t="str">
        <f>VLOOKUP(A15,'План по ХФ'!C:C,1,0)</f>
        <v>INC-3661</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S282"/>
  <sheetViews>
    <sheetView workbookViewId="0">
      <selection activeCell="H245" sqref="H245"/>
    </sheetView>
  </sheetViews>
  <sheetFormatPr defaultRowHeight="14.4" x14ac:dyDescent="0.3"/>
  <cols>
    <col min="1" max="1" width="16.44140625" style="69" customWidth="1"/>
    <col min="2" max="2" width="21" style="69" customWidth="1"/>
    <col min="3" max="5" width="16.5546875" style="70" customWidth="1"/>
    <col min="6" max="6" width="62.109375" style="70" customWidth="1"/>
    <col min="7" max="7" width="16.5546875" style="70" customWidth="1"/>
    <col min="8" max="8" width="45.109375" style="70" customWidth="1"/>
    <col min="9" max="9" width="102.88671875" style="70" customWidth="1"/>
    <col min="10" max="11" width="16.5546875" style="70" customWidth="1"/>
    <col min="12" max="13" width="16.5546875" style="71" customWidth="1"/>
    <col min="14" max="16" width="16.5546875" style="70" customWidth="1"/>
    <col min="17" max="17" width="9.88671875" style="70" customWidth="1"/>
    <col min="18" max="19" width="30.5546875" style="70" customWidth="1"/>
    <col min="20" max="16384" width="8.88671875" style="69"/>
  </cols>
  <sheetData>
    <row r="1" spans="1:18" x14ac:dyDescent="0.3">
      <c r="A1" s="72" t="s">
        <v>198</v>
      </c>
      <c r="B1" s="91" t="s">
        <v>199</v>
      </c>
      <c r="C1" s="91" t="s">
        <v>200</v>
      </c>
      <c r="D1" s="91" t="s">
        <v>201</v>
      </c>
      <c r="E1" s="91" t="s">
        <v>202</v>
      </c>
      <c r="F1" s="91" t="s">
        <v>203</v>
      </c>
      <c r="G1" s="91" t="s">
        <v>204</v>
      </c>
      <c r="H1" s="91" t="s">
        <v>205</v>
      </c>
      <c r="I1" s="91" t="s">
        <v>206</v>
      </c>
      <c r="J1" s="91" t="s">
        <v>207</v>
      </c>
      <c r="K1" s="91" t="s">
        <v>208</v>
      </c>
      <c r="L1" s="94" t="s">
        <v>209</v>
      </c>
      <c r="M1" s="91" t="s">
        <v>210</v>
      </c>
      <c r="N1" s="91" t="s">
        <v>211</v>
      </c>
      <c r="O1" s="91" t="s">
        <v>212</v>
      </c>
      <c r="P1" s="73" t="s">
        <v>213</v>
      </c>
      <c r="Q1" s="73" t="s">
        <v>211</v>
      </c>
      <c r="R1" s="73" t="s">
        <v>212</v>
      </c>
    </row>
    <row r="2" spans="1:18" hidden="1" x14ac:dyDescent="0.3">
      <c r="A2" s="72" t="s">
        <v>214</v>
      </c>
      <c r="B2" s="92">
        <v>45852.412779826387</v>
      </c>
      <c r="C2" s="91" t="s">
        <v>215</v>
      </c>
      <c r="D2" s="91" t="s">
        <v>216</v>
      </c>
      <c r="E2" s="91" t="s">
        <v>217</v>
      </c>
      <c r="F2" s="91" t="s">
        <v>218</v>
      </c>
      <c r="G2" s="91" t="s">
        <v>185</v>
      </c>
      <c r="H2" s="91" t="s">
        <v>1072</v>
      </c>
      <c r="I2" s="91" t="s">
        <v>219</v>
      </c>
      <c r="J2" s="91" t="s">
        <v>1072</v>
      </c>
      <c r="K2" s="91" t="s">
        <v>1072</v>
      </c>
      <c r="L2" s="91" t="s">
        <v>1072</v>
      </c>
      <c r="M2" s="91" t="s">
        <v>220</v>
      </c>
      <c r="N2" s="91" t="s">
        <v>1072</v>
      </c>
      <c r="O2" s="91" t="s">
        <v>1072</v>
      </c>
      <c r="P2" s="75"/>
      <c r="Q2" s="75"/>
      <c r="R2" s="74"/>
    </row>
    <row r="3" spans="1:18" hidden="1" x14ac:dyDescent="0.3">
      <c r="A3" s="72" t="s">
        <v>165</v>
      </c>
      <c r="B3" s="92">
        <v>45854.142541747686</v>
      </c>
      <c r="C3" s="91" t="s">
        <v>215</v>
      </c>
      <c r="D3" s="91" t="s">
        <v>66</v>
      </c>
      <c r="E3" s="91" t="s">
        <v>221</v>
      </c>
      <c r="F3" s="91" t="s">
        <v>222</v>
      </c>
      <c r="G3" s="91" t="s">
        <v>185</v>
      </c>
      <c r="H3" s="91" t="s">
        <v>1072</v>
      </c>
      <c r="I3" s="91" t="s">
        <v>223</v>
      </c>
      <c r="J3" s="91" t="s">
        <v>1072</v>
      </c>
      <c r="K3" s="91" t="s">
        <v>1072</v>
      </c>
      <c r="L3" s="91" t="s">
        <v>14</v>
      </c>
      <c r="M3" s="91" t="s">
        <v>224</v>
      </c>
      <c r="N3" s="91" t="s">
        <v>1072</v>
      </c>
      <c r="O3" s="91" t="s">
        <v>1072</v>
      </c>
      <c r="P3" s="75"/>
      <c r="Q3" s="75"/>
      <c r="R3" s="74"/>
    </row>
    <row r="4" spans="1:18" hidden="1" x14ac:dyDescent="0.3">
      <c r="A4" s="76" t="e">
        <v>#N/A</v>
      </c>
      <c r="B4" s="92">
        <v>45854.286413379632</v>
      </c>
      <c r="C4" s="91" t="s">
        <v>215</v>
      </c>
      <c r="D4" s="91" t="s">
        <v>77</v>
      </c>
      <c r="E4" s="91" t="s">
        <v>221</v>
      </c>
      <c r="F4" s="91" t="s">
        <v>76</v>
      </c>
      <c r="G4" s="91" t="s">
        <v>185</v>
      </c>
      <c r="H4" s="91" t="s">
        <v>1072</v>
      </c>
      <c r="I4" s="91" t="s">
        <v>225</v>
      </c>
      <c r="J4" s="91" t="s">
        <v>1072</v>
      </c>
      <c r="K4" s="91" t="s">
        <v>1072</v>
      </c>
      <c r="L4" s="91" t="s">
        <v>226</v>
      </c>
      <c r="M4" s="91" t="s">
        <v>220</v>
      </c>
      <c r="N4" s="91" t="s">
        <v>1072</v>
      </c>
      <c r="O4" s="91" t="s">
        <v>1072</v>
      </c>
      <c r="P4" s="75"/>
      <c r="Q4" s="75"/>
      <c r="R4" s="74"/>
    </row>
    <row r="5" spans="1:18" hidden="1" x14ac:dyDescent="0.3">
      <c r="A5" s="72" t="s">
        <v>171</v>
      </c>
      <c r="B5" s="92">
        <v>45855.855411770834</v>
      </c>
      <c r="C5" s="91" t="s">
        <v>215</v>
      </c>
      <c r="D5" s="91" t="s">
        <v>60</v>
      </c>
      <c r="E5" s="91" t="s">
        <v>221</v>
      </c>
      <c r="F5" s="91" t="s">
        <v>227</v>
      </c>
      <c r="G5" s="91" t="s">
        <v>228</v>
      </c>
      <c r="H5" s="91" t="s">
        <v>1072</v>
      </c>
      <c r="I5" s="91" t="s">
        <v>230</v>
      </c>
      <c r="J5" s="91" t="s">
        <v>61</v>
      </c>
      <c r="K5" s="91" t="s">
        <v>1072</v>
      </c>
      <c r="L5" s="91" t="s">
        <v>226</v>
      </c>
      <c r="M5" s="91" t="s">
        <v>570</v>
      </c>
      <c r="N5" s="91" t="s">
        <v>232</v>
      </c>
      <c r="O5" s="91" t="s">
        <v>1072</v>
      </c>
      <c r="P5" s="75"/>
      <c r="Q5" s="77"/>
      <c r="R5" s="74"/>
    </row>
    <row r="6" spans="1:18" hidden="1" x14ac:dyDescent="0.3">
      <c r="A6" s="72" t="s">
        <v>233</v>
      </c>
      <c r="B6" s="92">
        <v>45862.32607520833</v>
      </c>
      <c r="C6" s="91" t="s">
        <v>215</v>
      </c>
      <c r="D6" s="91" t="s">
        <v>234</v>
      </c>
      <c r="E6" s="91" t="s">
        <v>217</v>
      </c>
      <c r="F6" s="91" t="s">
        <v>235</v>
      </c>
      <c r="G6" s="91" t="s">
        <v>185</v>
      </c>
      <c r="H6" s="91" t="s">
        <v>1072</v>
      </c>
      <c r="I6" s="91" t="s">
        <v>236</v>
      </c>
      <c r="J6" s="91" t="s">
        <v>1072</v>
      </c>
      <c r="K6" s="91" t="s">
        <v>1072</v>
      </c>
      <c r="L6" s="91" t="s">
        <v>1072</v>
      </c>
      <c r="M6" s="91" t="s">
        <v>237</v>
      </c>
      <c r="N6" s="91" t="s">
        <v>1072</v>
      </c>
      <c r="O6" s="91" t="s">
        <v>1072</v>
      </c>
      <c r="P6" s="75"/>
      <c r="Q6" s="77" t="s">
        <v>238</v>
      </c>
      <c r="R6" s="73"/>
    </row>
    <row r="7" spans="1:18" hidden="1" x14ac:dyDescent="0.3">
      <c r="A7" s="72" t="s">
        <v>152</v>
      </c>
      <c r="B7" s="92">
        <v>45866.467871145833</v>
      </c>
      <c r="C7" s="91" t="s">
        <v>215</v>
      </c>
      <c r="D7" s="91" t="s">
        <v>239</v>
      </c>
      <c r="E7" s="91" t="s">
        <v>217</v>
      </c>
      <c r="F7" s="91" t="s">
        <v>240</v>
      </c>
      <c r="G7" s="91" t="s">
        <v>185</v>
      </c>
      <c r="H7" s="91" t="s">
        <v>1072</v>
      </c>
      <c r="I7" s="91" t="s">
        <v>241</v>
      </c>
      <c r="J7" s="91" t="s">
        <v>1072</v>
      </c>
      <c r="K7" s="91" t="s">
        <v>1072</v>
      </c>
      <c r="L7" s="91" t="s">
        <v>1072</v>
      </c>
      <c r="M7" s="91" t="s">
        <v>220</v>
      </c>
      <c r="N7" s="91" t="s">
        <v>1072</v>
      </c>
      <c r="O7" s="91" t="s">
        <v>1072</v>
      </c>
      <c r="P7" s="75"/>
      <c r="Q7" s="75"/>
      <c r="R7" s="73" t="s">
        <v>242</v>
      </c>
    </row>
    <row r="8" spans="1:18" hidden="1" x14ac:dyDescent="0.3">
      <c r="A8" s="72" t="s">
        <v>150</v>
      </c>
      <c r="B8" s="92">
        <v>45867.015667939813</v>
      </c>
      <c r="C8" s="91" t="s">
        <v>215</v>
      </c>
      <c r="D8" s="91" t="s">
        <v>243</v>
      </c>
      <c r="E8" s="91" t="s">
        <v>217</v>
      </c>
      <c r="F8" s="91" t="s">
        <v>244</v>
      </c>
      <c r="G8" s="91" t="s">
        <v>185</v>
      </c>
      <c r="H8" s="91" t="s">
        <v>1072</v>
      </c>
      <c r="I8" s="91" t="s">
        <v>245</v>
      </c>
      <c r="J8" s="91" t="s">
        <v>1072</v>
      </c>
      <c r="K8" s="91" t="s">
        <v>1072</v>
      </c>
      <c r="L8" s="91" t="s">
        <v>1072</v>
      </c>
      <c r="M8" s="91" t="s">
        <v>220</v>
      </c>
      <c r="N8" s="91" t="s">
        <v>1072</v>
      </c>
      <c r="O8" s="91" t="s">
        <v>1072</v>
      </c>
      <c r="P8" s="75"/>
      <c r="Q8" s="75"/>
      <c r="R8" s="74"/>
    </row>
    <row r="9" spans="1:18" hidden="1" x14ac:dyDescent="0.3">
      <c r="A9" s="72" t="s">
        <v>91</v>
      </c>
      <c r="B9" s="92">
        <v>45868.366537349539</v>
      </c>
      <c r="C9" s="91" t="s">
        <v>215</v>
      </c>
      <c r="D9" s="91" t="s">
        <v>246</v>
      </c>
      <c r="E9" s="91" t="s">
        <v>221</v>
      </c>
      <c r="F9" s="91" t="s">
        <v>247</v>
      </c>
      <c r="G9" s="91" t="s">
        <v>185</v>
      </c>
      <c r="H9" s="91" t="s">
        <v>1072</v>
      </c>
      <c r="I9" s="91" t="s">
        <v>248</v>
      </c>
      <c r="J9" s="91" t="s">
        <v>249</v>
      </c>
      <c r="K9" s="91" t="s">
        <v>250</v>
      </c>
      <c r="L9" s="91" t="s">
        <v>29</v>
      </c>
      <c r="M9" s="91" t="s">
        <v>220</v>
      </c>
      <c r="N9" s="91" t="s">
        <v>232</v>
      </c>
      <c r="O9" s="91" t="s">
        <v>1072</v>
      </c>
      <c r="P9" s="77"/>
      <c r="Q9" s="77"/>
      <c r="R9" s="74"/>
    </row>
    <row r="10" spans="1:18" hidden="1" x14ac:dyDescent="0.3">
      <c r="A10" s="72" t="s">
        <v>93</v>
      </c>
      <c r="B10" s="92">
        <v>45869.068772094906</v>
      </c>
      <c r="C10" s="91" t="s">
        <v>215</v>
      </c>
      <c r="D10" s="91" t="s">
        <v>251</v>
      </c>
      <c r="E10" s="91" t="s">
        <v>217</v>
      </c>
      <c r="F10" s="91" t="s">
        <v>252</v>
      </c>
      <c r="G10" s="91" t="s">
        <v>185</v>
      </c>
      <c r="H10" s="91" t="s">
        <v>1072</v>
      </c>
      <c r="I10" s="91" t="s">
        <v>252</v>
      </c>
      <c r="J10" s="91" t="s">
        <v>1072</v>
      </c>
      <c r="K10" s="91" t="s">
        <v>1072</v>
      </c>
      <c r="L10" s="91" t="s">
        <v>1072</v>
      </c>
      <c r="M10" s="91" t="s">
        <v>253</v>
      </c>
      <c r="N10" s="91" t="s">
        <v>1072</v>
      </c>
      <c r="O10" s="91" t="s">
        <v>1072</v>
      </c>
      <c r="P10" s="78">
        <v>45942</v>
      </c>
      <c r="Q10" s="77" t="s">
        <v>238</v>
      </c>
      <c r="R10" s="73"/>
    </row>
    <row r="11" spans="1:18" hidden="1" x14ac:dyDescent="0.3">
      <c r="A11" s="72" t="s">
        <v>96</v>
      </c>
      <c r="B11" s="92">
        <v>45870.715539467594</v>
      </c>
      <c r="C11" s="91" t="s">
        <v>215</v>
      </c>
      <c r="D11" s="91" t="s">
        <v>67</v>
      </c>
      <c r="E11" s="91" t="s">
        <v>217</v>
      </c>
      <c r="F11" s="91" t="s">
        <v>254</v>
      </c>
      <c r="G11" s="91" t="s">
        <v>185</v>
      </c>
      <c r="H11" s="91" t="s">
        <v>1072</v>
      </c>
      <c r="I11" s="91" t="s">
        <v>255</v>
      </c>
      <c r="J11" s="91" t="s">
        <v>68</v>
      </c>
      <c r="K11" s="91" t="s">
        <v>256</v>
      </c>
      <c r="L11" s="91" t="s">
        <v>1072</v>
      </c>
      <c r="M11" s="91" t="s">
        <v>237</v>
      </c>
      <c r="N11" s="91" t="s">
        <v>232</v>
      </c>
      <c r="O11" s="91" t="s">
        <v>1072</v>
      </c>
      <c r="P11" s="77"/>
      <c r="Q11" s="77" t="s">
        <v>257</v>
      </c>
      <c r="R11" s="73"/>
    </row>
    <row r="12" spans="1:18" hidden="1" x14ac:dyDescent="0.3">
      <c r="A12" s="72" t="s">
        <v>99</v>
      </c>
      <c r="B12" s="92">
        <v>45874.791192233795</v>
      </c>
      <c r="C12" s="91" t="s">
        <v>215</v>
      </c>
      <c r="D12" s="91" t="s">
        <v>258</v>
      </c>
      <c r="E12" s="91" t="s">
        <v>217</v>
      </c>
      <c r="F12" s="91" t="s">
        <v>259</v>
      </c>
      <c r="G12" s="91" t="s">
        <v>185</v>
      </c>
      <c r="H12" s="91" t="s">
        <v>1072</v>
      </c>
      <c r="I12" s="91" t="s">
        <v>259</v>
      </c>
      <c r="J12" s="91" t="s">
        <v>1072</v>
      </c>
      <c r="K12" s="91" t="s">
        <v>1072</v>
      </c>
      <c r="L12" s="91" t="s">
        <v>1072</v>
      </c>
      <c r="M12" s="91" t="s">
        <v>260</v>
      </c>
      <c r="N12" s="91" t="s">
        <v>1072</v>
      </c>
      <c r="O12" s="91" t="s">
        <v>1072</v>
      </c>
      <c r="P12" s="78">
        <v>45942</v>
      </c>
      <c r="Q12" s="77" t="s">
        <v>238</v>
      </c>
      <c r="R12" s="73" t="s">
        <v>261</v>
      </c>
    </row>
    <row r="13" spans="1:18" hidden="1" x14ac:dyDescent="0.3">
      <c r="A13" s="76" t="e">
        <v>#N/A</v>
      </c>
      <c r="B13" s="92">
        <v>45875.133085555557</v>
      </c>
      <c r="C13" s="91" t="s">
        <v>215</v>
      </c>
      <c r="D13" s="91" t="s">
        <v>262</v>
      </c>
      <c r="E13" s="91" t="s">
        <v>221</v>
      </c>
      <c r="F13" s="91" t="s">
        <v>263</v>
      </c>
      <c r="G13" s="91" t="s">
        <v>185</v>
      </c>
      <c r="H13" s="91" t="s">
        <v>1072</v>
      </c>
      <c r="I13" s="91" t="s">
        <v>264</v>
      </c>
      <c r="J13" s="91" t="s">
        <v>265</v>
      </c>
      <c r="K13" s="91" t="s">
        <v>256</v>
      </c>
      <c r="L13" s="91" t="s">
        <v>226</v>
      </c>
      <c r="M13" s="91" t="s">
        <v>231</v>
      </c>
      <c r="N13" s="91" t="s">
        <v>232</v>
      </c>
      <c r="O13" s="91" t="s">
        <v>1072</v>
      </c>
      <c r="P13" s="75"/>
      <c r="Q13" s="77"/>
      <c r="R13" s="73"/>
    </row>
    <row r="14" spans="1:18" hidden="1" x14ac:dyDescent="0.3">
      <c r="A14" s="76" t="e">
        <v>#N/A</v>
      </c>
      <c r="B14" s="92">
        <v>45875.46113596065</v>
      </c>
      <c r="C14" s="91" t="s">
        <v>215</v>
      </c>
      <c r="D14" s="91" t="s">
        <v>266</v>
      </c>
      <c r="E14" s="91" t="s">
        <v>217</v>
      </c>
      <c r="F14" s="91" t="s">
        <v>267</v>
      </c>
      <c r="G14" s="91" t="s">
        <v>185</v>
      </c>
      <c r="H14" s="91" t="s">
        <v>1072</v>
      </c>
      <c r="I14" s="91" t="s">
        <v>268</v>
      </c>
      <c r="J14" s="91" t="s">
        <v>1072</v>
      </c>
      <c r="K14" s="91" t="s">
        <v>1072</v>
      </c>
      <c r="L14" s="91" t="s">
        <v>1072</v>
      </c>
      <c r="M14" s="91" t="s">
        <v>220</v>
      </c>
      <c r="N14" s="91" t="s">
        <v>1072</v>
      </c>
      <c r="O14" s="91" t="s">
        <v>1072</v>
      </c>
      <c r="P14" s="77"/>
      <c r="Q14" s="77"/>
      <c r="R14" s="73"/>
    </row>
    <row r="15" spans="1:18" hidden="1" x14ac:dyDescent="0.3">
      <c r="A15" s="76" t="e">
        <v>#N/A</v>
      </c>
      <c r="B15" s="92">
        <v>45875.970358530096</v>
      </c>
      <c r="C15" s="91" t="s">
        <v>215</v>
      </c>
      <c r="D15" s="91" t="s">
        <v>64</v>
      </c>
      <c r="E15" s="91" t="s">
        <v>221</v>
      </c>
      <c r="F15" s="91" t="s">
        <v>269</v>
      </c>
      <c r="G15" s="91" t="s">
        <v>228</v>
      </c>
      <c r="H15" s="91" t="s">
        <v>270</v>
      </c>
      <c r="I15" s="91" t="s">
        <v>271</v>
      </c>
      <c r="J15" s="91" t="s">
        <v>148</v>
      </c>
      <c r="K15" s="91" t="s">
        <v>1072</v>
      </c>
      <c r="L15" s="91" t="s">
        <v>226</v>
      </c>
      <c r="M15" s="91" t="s">
        <v>272</v>
      </c>
      <c r="N15" s="91" t="s">
        <v>232</v>
      </c>
      <c r="O15" s="91" t="s">
        <v>1072</v>
      </c>
      <c r="P15" s="77"/>
      <c r="Q15" s="77"/>
      <c r="R15" s="74"/>
    </row>
    <row r="16" spans="1:18" hidden="1" x14ac:dyDescent="0.3">
      <c r="A16" s="72" t="s">
        <v>101</v>
      </c>
      <c r="B16" s="92">
        <v>45876.314776874999</v>
      </c>
      <c r="C16" s="91" t="s">
        <v>215</v>
      </c>
      <c r="D16" s="91" t="s">
        <v>145</v>
      </c>
      <c r="E16" s="91" t="s">
        <v>221</v>
      </c>
      <c r="F16" s="91" t="s">
        <v>273</v>
      </c>
      <c r="G16" s="91" t="s">
        <v>228</v>
      </c>
      <c r="H16" s="91" t="s">
        <v>274</v>
      </c>
      <c r="I16" s="91" t="s">
        <v>275</v>
      </c>
      <c r="J16" s="91" t="s">
        <v>146</v>
      </c>
      <c r="K16" s="91" t="s">
        <v>1072</v>
      </c>
      <c r="L16" s="91" t="s">
        <v>226</v>
      </c>
      <c r="M16" s="91" t="s">
        <v>276</v>
      </c>
      <c r="N16" s="91" t="s">
        <v>232</v>
      </c>
      <c r="O16" s="91" t="s">
        <v>1072</v>
      </c>
      <c r="P16" s="77"/>
      <c r="Q16" s="77" t="s">
        <v>232</v>
      </c>
      <c r="R16" s="73"/>
    </row>
    <row r="17" spans="1:18" hidden="1" x14ac:dyDescent="0.3">
      <c r="A17" s="72" t="s">
        <v>103</v>
      </c>
      <c r="B17" s="92">
        <v>45876.618040173613</v>
      </c>
      <c r="C17" s="91" t="s">
        <v>215</v>
      </c>
      <c r="D17" s="91" t="s">
        <v>277</v>
      </c>
      <c r="E17" s="91" t="s">
        <v>217</v>
      </c>
      <c r="F17" s="91" t="s">
        <v>278</v>
      </c>
      <c r="G17" s="91" t="s">
        <v>185</v>
      </c>
      <c r="H17" s="91" t="s">
        <v>1072</v>
      </c>
      <c r="I17" s="91" t="s">
        <v>279</v>
      </c>
      <c r="J17" s="91" t="s">
        <v>1072</v>
      </c>
      <c r="K17" s="91" t="s">
        <v>1072</v>
      </c>
      <c r="L17" s="91" t="s">
        <v>1072</v>
      </c>
      <c r="M17" s="91" t="s">
        <v>280</v>
      </c>
      <c r="N17" s="91" t="s">
        <v>1072</v>
      </c>
      <c r="O17" s="91" t="s">
        <v>1072</v>
      </c>
      <c r="P17" s="78">
        <v>45942</v>
      </c>
      <c r="Q17" s="77" t="s">
        <v>281</v>
      </c>
      <c r="R17" s="73" t="s">
        <v>242</v>
      </c>
    </row>
    <row r="18" spans="1:18" hidden="1" x14ac:dyDescent="0.3">
      <c r="A18" s="72" t="s">
        <v>105</v>
      </c>
      <c r="B18" s="92">
        <v>45876.715955277781</v>
      </c>
      <c r="C18" s="91" t="s">
        <v>215</v>
      </c>
      <c r="D18" s="91" t="s">
        <v>282</v>
      </c>
      <c r="E18" s="91" t="s">
        <v>217</v>
      </c>
      <c r="F18" s="91" t="s">
        <v>283</v>
      </c>
      <c r="G18" s="91" t="s">
        <v>185</v>
      </c>
      <c r="H18" s="91" t="s">
        <v>1072</v>
      </c>
      <c r="I18" s="91" t="s">
        <v>284</v>
      </c>
      <c r="J18" s="91" t="s">
        <v>1072</v>
      </c>
      <c r="K18" s="91" t="s">
        <v>1072</v>
      </c>
      <c r="L18" s="91" t="s">
        <v>1072</v>
      </c>
      <c r="M18" s="91" t="s">
        <v>285</v>
      </c>
      <c r="N18" s="91" t="s">
        <v>1072</v>
      </c>
      <c r="O18" s="91" t="s">
        <v>1072</v>
      </c>
      <c r="P18" s="78">
        <v>45942</v>
      </c>
      <c r="Q18" s="77" t="s">
        <v>286</v>
      </c>
      <c r="R18" s="74"/>
    </row>
    <row r="19" spans="1:18" hidden="1" x14ac:dyDescent="0.3">
      <c r="A19" s="72" t="s">
        <v>107</v>
      </c>
      <c r="B19" s="92">
        <v>45877.561723182873</v>
      </c>
      <c r="C19" s="91" t="s">
        <v>215</v>
      </c>
      <c r="D19" s="91" t="s">
        <v>287</v>
      </c>
      <c r="E19" s="91" t="s">
        <v>217</v>
      </c>
      <c r="F19" s="91" t="s">
        <v>288</v>
      </c>
      <c r="G19" s="91" t="s">
        <v>185</v>
      </c>
      <c r="H19" s="91" t="s">
        <v>1072</v>
      </c>
      <c r="I19" s="91" t="s">
        <v>289</v>
      </c>
      <c r="J19" s="91" t="s">
        <v>1072</v>
      </c>
      <c r="K19" s="91" t="s">
        <v>1072</v>
      </c>
      <c r="L19" s="91" t="s">
        <v>1072</v>
      </c>
      <c r="M19" s="91" t="s">
        <v>290</v>
      </c>
      <c r="N19" s="91" t="s">
        <v>1072</v>
      </c>
      <c r="O19" s="91" t="s">
        <v>1072</v>
      </c>
      <c r="P19" s="78">
        <v>45928</v>
      </c>
      <c r="Q19" s="77" t="s">
        <v>286</v>
      </c>
      <c r="R19" s="73" t="s">
        <v>291</v>
      </c>
    </row>
    <row r="20" spans="1:18" hidden="1" x14ac:dyDescent="0.3">
      <c r="A20" s="76" t="e">
        <v>#N/A</v>
      </c>
      <c r="B20" s="92">
        <v>45878.776727094904</v>
      </c>
      <c r="C20" s="91" t="s">
        <v>215</v>
      </c>
      <c r="D20" s="91" t="s">
        <v>147</v>
      </c>
      <c r="E20" s="91" t="s">
        <v>221</v>
      </c>
      <c r="F20" s="91" t="s">
        <v>292</v>
      </c>
      <c r="G20" s="91" t="s">
        <v>185</v>
      </c>
      <c r="H20" s="91" t="s">
        <v>1072</v>
      </c>
      <c r="I20" s="91" t="s">
        <v>293</v>
      </c>
      <c r="J20" s="91" t="s">
        <v>148</v>
      </c>
      <c r="K20" s="91" t="s">
        <v>1072</v>
      </c>
      <c r="L20" s="91" t="s">
        <v>226</v>
      </c>
      <c r="M20" s="91" t="s">
        <v>224</v>
      </c>
      <c r="N20" s="91" t="s">
        <v>232</v>
      </c>
      <c r="O20" s="91" t="s">
        <v>1072</v>
      </c>
      <c r="P20" s="77"/>
      <c r="Q20" s="77" t="s">
        <v>232</v>
      </c>
      <c r="R20" s="73"/>
    </row>
    <row r="21" spans="1:18" hidden="1" x14ac:dyDescent="0.3">
      <c r="A21" s="72" t="s">
        <v>111</v>
      </c>
      <c r="B21" s="92">
        <v>45880.537895381945</v>
      </c>
      <c r="C21" s="91" t="s">
        <v>215</v>
      </c>
      <c r="D21" s="91" t="s">
        <v>294</v>
      </c>
      <c r="E21" s="91" t="s">
        <v>217</v>
      </c>
      <c r="F21" s="91" t="s">
        <v>295</v>
      </c>
      <c r="G21" s="91" t="s">
        <v>185</v>
      </c>
      <c r="H21" s="91" t="s">
        <v>1072</v>
      </c>
      <c r="I21" s="91" t="s">
        <v>296</v>
      </c>
      <c r="J21" s="91" t="s">
        <v>1072</v>
      </c>
      <c r="K21" s="91" t="s">
        <v>1072</v>
      </c>
      <c r="L21" s="91" t="s">
        <v>1072</v>
      </c>
      <c r="M21" s="91" t="s">
        <v>220</v>
      </c>
      <c r="N21" s="91" t="s">
        <v>1072</v>
      </c>
      <c r="O21" s="91" t="s">
        <v>1072</v>
      </c>
      <c r="P21" s="77"/>
      <c r="Q21" s="77" t="s">
        <v>232</v>
      </c>
      <c r="R21" s="73" t="s">
        <v>297</v>
      </c>
    </row>
    <row r="22" spans="1:18" hidden="1" x14ac:dyDescent="0.3">
      <c r="A22" s="72" t="s">
        <v>114</v>
      </c>
      <c r="B22" s="92">
        <v>45884.207027951386</v>
      </c>
      <c r="C22" s="91" t="s">
        <v>215</v>
      </c>
      <c r="D22" s="91" t="s">
        <v>298</v>
      </c>
      <c r="E22" s="91" t="s">
        <v>217</v>
      </c>
      <c r="F22" s="91" t="s">
        <v>299</v>
      </c>
      <c r="G22" s="91" t="s">
        <v>185</v>
      </c>
      <c r="H22" s="91" t="s">
        <v>1072</v>
      </c>
      <c r="I22" s="91" t="s">
        <v>299</v>
      </c>
      <c r="J22" s="91" t="s">
        <v>1072</v>
      </c>
      <c r="K22" s="91" t="s">
        <v>1072</v>
      </c>
      <c r="L22" s="91" t="s">
        <v>1072</v>
      </c>
      <c r="M22" s="91" t="s">
        <v>224</v>
      </c>
      <c r="N22" s="91" t="s">
        <v>1072</v>
      </c>
      <c r="O22" s="91" t="s">
        <v>1072</v>
      </c>
      <c r="P22" s="78">
        <v>45942</v>
      </c>
      <c r="Q22" s="77" t="s">
        <v>232</v>
      </c>
      <c r="R22" s="73" t="s">
        <v>297</v>
      </c>
    </row>
    <row r="23" spans="1:18" hidden="1" x14ac:dyDescent="0.3">
      <c r="A23" s="76" t="e">
        <v>#N/A</v>
      </c>
      <c r="B23" s="92">
        <v>45884.718841851849</v>
      </c>
      <c r="C23" s="91" t="s">
        <v>215</v>
      </c>
      <c r="D23" s="91" t="s">
        <v>300</v>
      </c>
      <c r="E23" s="91" t="s">
        <v>221</v>
      </c>
      <c r="F23" s="91" t="s">
        <v>301</v>
      </c>
      <c r="G23" s="91" t="s">
        <v>185</v>
      </c>
      <c r="H23" s="91" t="s">
        <v>1072</v>
      </c>
      <c r="I23" s="91" t="s">
        <v>302</v>
      </c>
      <c r="J23" s="91" t="s">
        <v>1072</v>
      </c>
      <c r="K23" s="91" t="s">
        <v>1072</v>
      </c>
      <c r="L23" s="91" t="s">
        <v>226</v>
      </c>
      <c r="M23" s="91" t="s">
        <v>290</v>
      </c>
      <c r="N23" s="91" t="s">
        <v>1072</v>
      </c>
      <c r="O23" s="91" t="s">
        <v>1072</v>
      </c>
      <c r="P23" s="77"/>
      <c r="Q23" s="77" t="s">
        <v>257</v>
      </c>
      <c r="R23" s="73"/>
    </row>
    <row r="24" spans="1:18" hidden="1" x14ac:dyDescent="0.3">
      <c r="A24" s="76" t="e">
        <v>#N/A</v>
      </c>
      <c r="B24" s="92">
        <v>45889.6854450463</v>
      </c>
      <c r="C24" s="91" t="s">
        <v>215</v>
      </c>
      <c r="D24" s="91" t="s">
        <v>72</v>
      </c>
      <c r="E24" s="91" t="s">
        <v>221</v>
      </c>
      <c r="F24" s="91" t="s">
        <v>71</v>
      </c>
      <c r="G24" s="91" t="s">
        <v>185</v>
      </c>
      <c r="H24" s="91" t="s">
        <v>1072</v>
      </c>
      <c r="I24" s="91" t="s">
        <v>303</v>
      </c>
      <c r="J24" s="91" t="s">
        <v>73</v>
      </c>
      <c r="K24" s="91" t="s">
        <v>304</v>
      </c>
      <c r="L24" s="91" t="s">
        <v>226</v>
      </c>
      <c r="M24" s="91" t="s">
        <v>220</v>
      </c>
      <c r="N24" s="91" t="s">
        <v>232</v>
      </c>
      <c r="O24" s="91" t="s">
        <v>1072</v>
      </c>
      <c r="P24" s="75"/>
      <c r="Q24" s="77" t="s">
        <v>232</v>
      </c>
      <c r="R24" s="73"/>
    </row>
    <row r="25" spans="1:18" hidden="1" x14ac:dyDescent="0.3">
      <c r="A25" s="76" t="e">
        <v>#N/A</v>
      </c>
      <c r="B25" s="92">
        <v>45900.681197141203</v>
      </c>
      <c r="C25" s="91" t="s">
        <v>215</v>
      </c>
      <c r="D25" s="91" t="s">
        <v>305</v>
      </c>
      <c r="E25" s="91" t="s">
        <v>217</v>
      </c>
      <c r="F25" s="91" t="s">
        <v>306</v>
      </c>
      <c r="G25" s="91" t="s">
        <v>185</v>
      </c>
      <c r="H25" s="91" t="s">
        <v>1072</v>
      </c>
      <c r="I25" s="91" t="s">
        <v>307</v>
      </c>
      <c r="J25" s="91" t="s">
        <v>1072</v>
      </c>
      <c r="K25" s="91" t="s">
        <v>1072</v>
      </c>
      <c r="L25" s="91" t="s">
        <v>1072</v>
      </c>
      <c r="M25" s="91" t="s">
        <v>308</v>
      </c>
      <c r="N25" s="91" t="s">
        <v>1072</v>
      </c>
      <c r="O25" s="91" t="s">
        <v>1072</v>
      </c>
      <c r="P25" s="75"/>
      <c r="Q25" s="77"/>
      <c r="R25" s="74"/>
    </row>
    <row r="26" spans="1:18" hidden="1" x14ac:dyDescent="0.3">
      <c r="A26" s="76" t="e">
        <v>#N/A</v>
      </c>
      <c r="B26" s="92">
        <v>45902.626935567132</v>
      </c>
      <c r="C26" s="91" t="s">
        <v>215</v>
      </c>
      <c r="D26" s="91" t="s">
        <v>309</v>
      </c>
      <c r="E26" s="91" t="s">
        <v>217</v>
      </c>
      <c r="F26" s="91" t="s">
        <v>310</v>
      </c>
      <c r="G26" s="91" t="s">
        <v>185</v>
      </c>
      <c r="H26" s="91" t="s">
        <v>1072</v>
      </c>
      <c r="I26" s="91" t="s">
        <v>311</v>
      </c>
      <c r="J26" s="91" t="s">
        <v>312</v>
      </c>
      <c r="K26" s="91" t="s">
        <v>256</v>
      </c>
      <c r="L26" s="91" t="s">
        <v>226</v>
      </c>
      <c r="M26" s="91" t="s">
        <v>276</v>
      </c>
      <c r="N26" s="91" t="s">
        <v>232</v>
      </c>
      <c r="O26" s="91" t="s">
        <v>297</v>
      </c>
      <c r="P26" s="77"/>
      <c r="Q26" s="77" t="s">
        <v>232</v>
      </c>
      <c r="R26" s="73" t="s">
        <v>291</v>
      </c>
    </row>
    <row r="27" spans="1:18" hidden="1" x14ac:dyDescent="0.3">
      <c r="A27" s="72" t="s">
        <v>116</v>
      </c>
      <c r="B27" s="92">
        <v>45908.490652835651</v>
      </c>
      <c r="C27" s="91" t="s">
        <v>215</v>
      </c>
      <c r="D27" s="91" t="s">
        <v>313</v>
      </c>
      <c r="E27" s="91" t="s">
        <v>221</v>
      </c>
      <c r="F27" s="91" t="s">
        <v>314</v>
      </c>
      <c r="G27" s="91" t="s">
        <v>185</v>
      </c>
      <c r="H27" s="91" t="s">
        <v>1072</v>
      </c>
      <c r="I27" s="91" t="s">
        <v>315</v>
      </c>
      <c r="J27" s="91" t="s">
        <v>1072</v>
      </c>
      <c r="K27" s="91" t="s">
        <v>1072</v>
      </c>
      <c r="L27" s="91" t="s">
        <v>226</v>
      </c>
      <c r="M27" s="91" t="s">
        <v>220</v>
      </c>
      <c r="N27" s="91" t="s">
        <v>1072</v>
      </c>
      <c r="O27" s="91" t="s">
        <v>1072</v>
      </c>
      <c r="P27" s="77"/>
      <c r="Q27" s="77" t="s">
        <v>257</v>
      </c>
      <c r="R27" s="73" t="s">
        <v>291</v>
      </c>
    </row>
    <row r="28" spans="1:18" hidden="1" x14ac:dyDescent="0.3">
      <c r="A28" s="76" t="e">
        <v>#N/A</v>
      </c>
      <c r="B28" s="92">
        <v>45908.774636226852</v>
      </c>
      <c r="C28" s="91" t="s">
        <v>215</v>
      </c>
      <c r="D28" s="91" t="s">
        <v>316</v>
      </c>
      <c r="E28" s="91" t="s">
        <v>221</v>
      </c>
      <c r="F28" s="91" t="s">
        <v>317</v>
      </c>
      <c r="G28" s="91" t="s">
        <v>185</v>
      </c>
      <c r="H28" s="91" t="s">
        <v>1072</v>
      </c>
      <c r="I28" s="91" t="s">
        <v>318</v>
      </c>
      <c r="J28" s="91" t="s">
        <v>319</v>
      </c>
      <c r="K28" s="91" t="s">
        <v>250</v>
      </c>
      <c r="L28" s="91" t="s">
        <v>35</v>
      </c>
      <c r="M28" s="91" t="s">
        <v>224</v>
      </c>
      <c r="N28" s="91" t="s">
        <v>232</v>
      </c>
      <c r="O28" s="91" t="s">
        <v>1072</v>
      </c>
      <c r="P28" s="75"/>
      <c r="Q28" s="77"/>
      <c r="R28" s="74"/>
    </row>
    <row r="29" spans="1:18" hidden="1" x14ac:dyDescent="0.3">
      <c r="A29" s="72" t="s">
        <v>117</v>
      </c>
      <c r="B29" s="92">
        <v>45908.922858692131</v>
      </c>
      <c r="C29" s="91" t="s">
        <v>215</v>
      </c>
      <c r="D29" s="91" t="s">
        <v>320</v>
      </c>
      <c r="E29" s="91" t="s">
        <v>217</v>
      </c>
      <c r="F29" s="91" t="s">
        <v>321</v>
      </c>
      <c r="G29" s="91" t="s">
        <v>185</v>
      </c>
      <c r="H29" s="91" t="s">
        <v>1072</v>
      </c>
      <c r="I29" s="91" t="s">
        <v>322</v>
      </c>
      <c r="J29" s="91" t="s">
        <v>1072</v>
      </c>
      <c r="K29" s="91" t="s">
        <v>256</v>
      </c>
      <c r="L29" s="91" t="s">
        <v>1072</v>
      </c>
      <c r="M29" s="91" t="s">
        <v>276</v>
      </c>
      <c r="N29" s="91" t="s">
        <v>257</v>
      </c>
      <c r="O29" s="91" t="s">
        <v>1072</v>
      </c>
      <c r="P29" s="78">
        <v>45928</v>
      </c>
      <c r="Q29" s="77" t="s">
        <v>323</v>
      </c>
      <c r="R29" s="74"/>
    </row>
    <row r="30" spans="1:18" hidden="1" x14ac:dyDescent="0.3">
      <c r="A30" s="72" t="s">
        <v>119</v>
      </c>
      <c r="B30" s="92">
        <v>45922.777078634259</v>
      </c>
      <c r="C30" s="91" t="s">
        <v>215</v>
      </c>
      <c r="D30" s="91" t="s">
        <v>171</v>
      </c>
      <c r="E30" s="91" t="s">
        <v>221</v>
      </c>
      <c r="F30" s="91" t="s">
        <v>324</v>
      </c>
      <c r="G30" s="91" t="s">
        <v>185</v>
      </c>
      <c r="H30" s="91" t="s">
        <v>1072</v>
      </c>
      <c r="I30" s="91" t="s">
        <v>325</v>
      </c>
      <c r="J30" s="91" t="s">
        <v>1073</v>
      </c>
      <c r="K30" s="91" t="s">
        <v>1072</v>
      </c>
      <c r="L30" s="91" t="s">
        <v>1074</v>
      </c>
      <c r="M30" s="91" t="s">
        <v>220</v>
      </c>
      <c r="N30" s="91" t="s">
        <v>1072</v>
      </c>
      <c r="O30" s="91" t="s">
        <v>1072</v>
      </c>
      <c r="P30" s="78">
        <v>45928</v>
      </c>
      <c r="Q30" s="77" t="s">
        <v>323</v>
      </c>
      <c r="R30" s="73" t="s">
        <v>297</v>
      </c>
    </row>
    <row r="31" spans="1:18" hidden="1" x14ac:dyDescent="0.3">
      <c r="A31" s="76" t="e">
        <v>#N/A</v>
      </c>
      <c r="B31" s="92">
        <v>45846.868208321757</v>
      </c>
      <c r="C31" s="91" t="s">
        <v>326</v>
      </c>
      <c r="D31" s="91" t="s">
        <v>39</v>
      </c>
      <c r="E31" s="91" t="s">
        <v>221</v>
      </c>
      <c r="F31" s="91" t="s">
        <v>327</v>
      </c>
      <c r="G31" s="91" t="s">
        <v>185</v>
      </c>
      <c r="H31" s="91" t="s">
        <v>1072</v>
      </c>
      <c r="I31" s="91" t="s">
        <v>327</v>
      </c>
      <c r="J31" s="91" t="s">
        <v>1072</v>
      </c>
      <c r="K31" s="91" t="s">
        <v>250</v>
      </c>
      <c r="L31" s="91" t="s">
        <v>35</v>
      </c>
      <c r="M31" s="91" t="s">
        <v>328</v>
      </c>
      <c r="N31" s="91" t="s">
        <v>232</v>
      </c>
      <c r="O31" s="91" t="s">
        <v>1072</v>
      </c>
      <c r="P31" s="75"/>
      <c r="Q31" s="77"/>
      <c r="R31" s="74"/>
    </row>
    <row r="32" spans="1:18" hidden="1" x14ac:dyDescent="0.3">
      <c r="A32" s="72" t="s">
        <v>121</v>
      </c>
      <c r="B32" s="92">
        <v>45847.471224664354</v>
      </c>
      <c r="C32" s="91" t="s">
        <v>326</v>
      </c>
      <c r="D32" s="91" t="s">
        <v>144</v>
      </c>
      <c r="E32" s="91" t="s">
        <v>221</v>
      </c>
      <c r="F32" s="91" t="s">
        <v>143</v>
      </c>
      <c r="G32" s="91" t="s">
        <v>185</v>
      </c>
      <c r="H32" s="91" t="s">
        <v>1072</v>
      </c>
      <c r="I32" s="91" t="s">
        <v>329</v>
      </c>
      <c r="J32" s="91" t="s">
        <v>1072</v>
      </c>
      <c r="K32" s="91" t="s">
        <v>1072</v>
      </c>
      <c r="L32" s="91" t="s">
        <v>226</v>
      </c>
      <c r="M32" s="91" t="s">
        <v>276</v>
      </c>
      <c r="N32" s="91" t="s">
        <v>232</v>
      </c>
      <c r="O32" s="91" t="s">
        <v>297</v>
      </c>
      <c r="P32" s="78">
        <v>45928</v>
      </c>
      <c r="Q32" s="77" t="s">
        <v>238</v>
      </c>
      <c r="R32" s="73" t="s">
        <v>291</v>
      </c>
    </row>
    <row r="33" spans="1:18" hidden="1" x14ac:dyDescent="0.3">
      <c r="A33" s="76" t="e">
        <v>#N/A</v>
      </c>
      <c r="B33" s="92">
        <v>45848.015500543981</v>
      </c>
      <c r="C33" s="91" t="s">
        <v>326</v>
      </c>
      <c r="D33" s="91" t="s">
        <v>40</v>
      </c>
      <c r="E33" s="91" t="s">
        <v>221</v>
      </c>
      <c r="F33" s="91" t="s">
        <v>330</v>
      </c>
      <c r="G33" s="91" t="s">
        <v>185</v>
      </c>
      <c r="H33" s="91" t="s">
        <v>1072</v>
      </c>
      <c r="I33" s="91" t="s">
        <v>331</v>
      </c>
      <c r="J33" s="91" t="s">
        <v>41</v>
      </c>
      <c r="K33" s="91" t="s">
        <v>250</v>
      </c>
      <c r="L33" s="91" t="s">
        <v>35</v>
      </c>
      <c r="M33" s="91" t="s">
        <v>332</v>
      </c>
      <c r="N33" s="91" t="s">
        <v>1072</v>
      </c>
      <c r="O33" s="91" t="s">
        <v>1072</v>
      </c>
      <c r="P33" s="75"/>
      <c r="Q33" s="77"/>
      <c r="R33" s="73"/>
    </row>
    <row r="34" spans="1:18" hidden="1" x14ac:dyDescent="0.3">
      <c r="A34" s="72" t="s">
        <v>123</v>
      </c>
      <c r="B34" s="92">
        <v>45855.599414710647</v>
      </c>
      <c r="C34" s="91" t="s">
        <v>326</v>
      </c>
      <c r="D34" s="91" t="s">
        <v>54</v>
      </c>
      <c r="E34" s="91" t="s">
        <v>221</v>
      </c>
      <c r="F34" s="91" t="s">
        <v>333</v>
      </c>
      <c r="G34" s="91" t="s">
        <v>859</v>
      </c>
      <c r="H34" s="91" t="s">
        <v>1072</v>
      </c>
      <c r="I34" s="91" t="s">
        <v>334</v>
      </c>
      <c r="J34" s="91" t="s">
        <v>55</v>
      </c>
      <c r="K34" s="91" t="s">
        <v>1072</v>
      </c>
      <c r="L34" s="91" t="s">
        <v>53</v>
      </c>
      <c r="M34" s="91" t="s">
        <v>828</v>
      </c>
      <c r="N34" s="91" t="s">
        <v>286</v>
      </c>
      <c r="O34" s="91" t="s">
        <v>1072</v>
      </c>
      <c r="P34" s="78">
        <v>45942</v>
      </c>
      <c r="Q34" s="77" t="s">
        <v>281</v>
      </c>
      <c r="R34" s="74"/>
    </row>
    <row r="35" spans="1:18" hidden="1" x14ac:dyDescent="0.3">
      <c r="A35" s="76" t="e">
        <v>#N/A</v>
      </c>
      <c r="B35" s="92">
        <v>45874.652262523145</v>
      </c>
      <c r="C35" s="91" t="s">
        <v>326</v>
      </c>
      <c r="D35" s="91" t="s">
        <v>48</v>
      </c>
      <c r="E35" s="91" t="s">
        <v>221</v>
      </c>
      <c r="F35" s="91" t="s">
        <v>335</v>
      </c>
      <c r="G35" s="91" t="s">
        <v>185</v>
      </c>
      <c r="H35" s="91" t="s">
        <v>1072</v>
      </c>
      <c r="I35" s="91" t="s">
        <v>336</v>
      </c>
      <c r="J35" s="91" t="s">
        <v>97</v>
      </c>
      <c r="K35" s="91" t="s">
        <v>304</v>
      </c>
      <c r="L35" s="91" t="s">
        <v>47</v>
      </c>
      <c r="M35" s="91" t="s">
        <v>337</v>
      </c>
      <c r="N35" s="91" t="s">
        <v>257</v>
      </c>
      <c r="O35" s="91" t="s">
        <v>1072</v>
      </c>
      <c r="P35" s="77"/>
      <c r="Q35" s="77"/>
      <c r="R35" s="74"/>
    </row>
    <row r="36" spans="1:18" hidden="1" x14ac:dyDescent="0.3">
      <c r="A36" s="72" t="s">
        <v>125</v>
      </c>
      <c r="B36" s="92">
        <v>45876.754372546297</v>
      </c>
      <c r="C36" s="91" t="s">
        <v>326</v>
      </c>
      <c r="D36" s="91" t="s">
        <v>44</v>
      </c>
      <c r="E36" s="91" t="s">
        <v>221</v>
      </c>
      <c r="F36" s="91" t="s">
        <v>338</v>
      </c>
      <c r="G36" s="91" t="s">
        <v>185</v>
      </c>
      <c r="H36" s="91" t="s">
        <v>1072</v>
      </c>
      <c r="I36" s="91" t="s">
        <v>339</v>
      </c>
      <c r="J36" s="91" t="s">
        <v>340</v>
      </c>
      <c r="K36" s="91" t="s">
        <v>250</v>
      </c>
      <c r="L36" s="91" t="s">
        <v>35</v>
      </c>
      <c r="M36" s="91" t="s">
        <v>224</v>
      </c>
      <c r="N36" s="91" t="s">
        <v>257</v>
      </c>
      <c r="O36" s="91" t="s">
        <v>1072</v>
      </c>
      <c r="P36" s="78">
        <v>45942</v>
      </c>
      <c r="Q36" s="77" t="s">
        <v>257</v>
      </c>
      <c r="R36" s="73" t="s">
        <v>341</v>
      </c>
    </row>
    <row r="37" spans="1:18" hidden="1" x14ac:dyDescent="0.3">
      <c r="A37" s="72" t="s">
        <v>127</v>
      </c>
      <c r="B37" s="92">
        <v>45879.854641030091</v>
      </c>
      <c r="C37" s="91" t="s">
        <v>326</v>
      </c>
      <c r="D37" s="91" t="s">
        <v>84</v>
      </c>
      <c r="E37" s="91" t="s">
        <v>221</v>
      </c>
      <c r="F37" s="91" t="s">
        <v>342</v>
      </c>
      <c r="G37" s="91" t="s">
        <v>859</v>
      </c>
      <c r="H37" s="91" t="s">
        <v>1072</v>
      </c>
      <c r="I37" s="91" t="s">
        <v>343</v>
      </c>
      <c r="J37" s="91" t="s">
        <v>344</v>
      </c>
      <c r="K37" s="91" t="s">
        <v>1072</v>
      </c>
      <c r="L37" s="91" t="s">
        <v>53</v>
      </c>
      <c r="M37" s="91" t="s">
        <v>570</v>
      </c>
      <c r="N37" s="91" t="s">
        <v>232</v>
      </c>
      <c r="O37" s="91" t="s">
        <v>1072</v>
      </c>
      <c r="P37" s="78">
        <v>45928</v>
      </c>
      <c r="Q37" s="77" t="s">
        <v>232</v>
      </c>
      <c r="R37" s="73" t="s">
        <v>345</v>
      </c>
    </row>
    <row r="38" spans="1:18" hidden="1" x14ac:dyDescent="0.3">
      <c r="A38" s="72" t="s">
        <v>129</v>
      </c>
      <c r="B38" s="92">
        <v>45882.71217496528</v>
      </c>
      <c r="C38" s="91" t="s">
        <v>326</v>
      </c>
      <c r="D38" s="91" t="s">
        <v>65</v>
      </c>
      <c r="E38" s="91" t="s">
        <v>221</v>
      </c>
      <c r="F38" s="91" t="s">
        <v>346</v>
      </c>
      <c r="G38" s="91" t="s">
        <v>185</v>
      </c>
      <c r="H38" s="91" t="s">
        <v>1072</v>
      </c>
      <c r="I38" s="91" t="s">
        <v>347</v>
      </c>
      <c r="J38" s="91" t="s">
        <v>348</v>
      </c>
      <c r="K38" s="91" t="s">
        <v>304</v>
      </c>
      <c r="L38" s="91" t="s">
        <v>226</v>
      </c>
      <c r="M38" s="91" t="s">
        <v>276</v>
      </c>
      <c r="N38" s="91" t="s">
        <v>232</v>
      </c>
      <c r="O38" s="91" t="s">
        <v>242</v>
      </c>
      <c r="P38" s="78">
        <v>45928</v>
      </c>
      <c r="Q38" s="77" t="s">
        <v>286</v>
      </c>
      <c r="R38" s="73" t="s">
        <v>291</v>
      </c>
    </row>
    <row r="39" spans="1:18" hidden="1" x14ac:dyDescent="0.3">
      <c r="A39" s="72" t="s">
        <v>131</v>
      </c>
      <c r="B39" s="92">
        <v>45891.772782372682</v>
      </c>
      <c r="C39" s="91" t="s">
        <v>326</v>
      </c>
      <c r="D39" s="91" t="s">
        <v>349</v>
      </c>
      <c r="E39" s="91" t="s">
        <v>221</v>
      </c>
      <c r="F39" s="91" t="s">
        <v>350</v>
      </c>
      <c r="G39" s="91" t="s">
        <v>185</v>
      </c>
      <c r="H39" s="91" t="s">
        <v>1072</v>
      </c>
      <c r="I39" s="91" t="s">
        <v>351</v>
      </c>
      <c r="J39" s="91" t="s">
        <v>1072</v>
      </c>
      <c r="K39" s="91" t="s">
        <v>1072</v>
      </c>
      <c r="L39" s="91" t="s">
        <v>226</v>
      </c>
      <c r="M39" s="91" t="s">
        <v>224</v>
      </c>
      <c r="N39" s="91" t="s">
        <v>1072</v>
      </c>
      <c r="O39" s="91" t="s">
        <v>1072</v>
      </c>
      <c r="P39" s="78">
        <v>45942</v>
      </c>
      <c r="Q39" s="77" t="s">
        <v>232</v>
      </c>
      <c r="R39" s="73" t="s">
        <v>242</v>
      </c>
    </row>
    <row r="40" spans="1:18" hidden="1" x14ac:dyDescent="0.3">
      <c r="A40" s="76" t="e">
        <v>#N/A</v>
      </c>
      <c r="B40" s="92">
        <v>45892.000074780095</v>
      </c>
      <c r="C40" s="91" t="s">
        <v>326</v>
      </c>
      <c r="D40" s="91" t="s">
        <v>46</v>
      </c>
      <c r="E40" s="91" t="s">
        <v>221</v>
      </c>
      <c r="F40" s="91" t="s">
        <v>352</v>
      </c>
      <c r="G40" s="91" t="s">
        <v>859</v>
      </c>
      <c r="H40" s="91" t="s">
        <v>1072</v>
      </c>
      <c r="I40" s="91" t="s">
        <v>353</v>
      </c>
      <c r="J40" s="91" t="s">
        <v>354</v>
      </c>
      <c r="K40" s="91" t="s">
        <v>1072</v>
      </c>
      <c r="L40" s="91" t="s">
        <v>53</v>
      </c>
      <c r="M40" s="91" t="s">
        <v>828</v>
      </c>
      <c r="N40" s="91" t="s">
        <v>286</v>
      </c>
      <c r="O40" s="91" t="s">
        <v>1072</v>
      </c>
      <c r="P40" s="75"/>
      <c r="Q40" s="77" t="s">
        <v>238</v>
      </c>
      <c r="R40" s="73" t="s">
        <v>297</v>
      </c>
    </row>
    <row r="41" spans="1:18" hidden="1" x14ac:dyDescent="0.3">
      <c r="A41" s="76" t="e">
        <v>#N/A</v>
      </c>
      <c r="B41" s="92">
        <v>45892.014002199074</v>
      </c>
      <c r="C41" s="91" t="s">
        <v>326</v>
      </c>
      <c r="D41" s="91" t="s">
        <v>78</v>
      </c>
      <c r="E41" s="91" t="s">
        <v>221</v>
      </c>
      <c r="F41" s="91" t="s">
        <v>355</v>
      </c>
      <c r="G41" s="91" t="s">
        <v>859</v>
      </c>
      <c r="H41" s="91" t="s">
        <v>1072</v>
      </c>
      <c r="I41" s="91" t="s">
        <v>356</v>
      </c>
      <c r="J41" s="91" t="s">
        <v>79</v>
      </c>
      <c r="K41" s="91" t="s">
        <v>1072</v>
      </c>
      <c r="L41" s="91" t="s">
        <v>1075</v>
      </c>
      <c r="M41" s="91" t="s">
        <v>828</v>
      </c>
      <c r="N41" s="91" t="s">
        <v>232</v>
      </c>
      <c r="O41" s="91" t="s">
        <v>297</v>
      </c>
      <c r="P41" s="75"/>
      <c r="Q41" s="77" t="s">
        <v>232</v>
      </c>
      <c r="R41" s="73" t="s">
        <v>297</v>
      </c>
    </row>
    <row r="42" spans="1:18" hidden="1" x14ac:dyDescent="0.3">
      <c r="A42" s="72" t="s">
        <v>133</v>
      </c>
      <c r="B42" s="92">
        <v>45894.665540902781</v>
      </c>
      <c r="C42" s="91" t="s">
        <v>326</v>
      </c>
      <c r="D42" s="91" t="s">
        <v>80</v>
      </c>
      <c r="E42" s="91" t="s">
        <v>221</v>
      </c>
      <c r="F42" s="91" t="s">
        <v>357</v>
      </c>
      <c r="G42" s="91" t="s">
        <v>859</v>
      </c>
      <c r="H42" s="91" t="s">
        <v>1072</v>
      </c>
      <c r="I42" s="91" t="s">
        <v>358</v>
      </c>
      <c r="J42" s="91" t="s">
        <v>81</v>
      </c>
      <c r="K42" s="91" t="s">
        <v>1072</v>
      </c>
      <c r="L42" s="91" t="s">
        <v>53</v>
      </c>
      <c r="M42" s="91" t="s">
        <v>828</v>
      </c>
      <c r="N42" s="91" t="s">
        <v>232</v>
      </c>
      <c r="O42" s="91" t="s">
        <v>359</v>
      </c>
      <c r="P42" s="78">
        <v>45928</v>
      </c>
      <c r="Q42" s="77" t="s">
        <v>232</v>
      </c>
      <c r="R42" s="73" t="s">
        <v>345</v>
      </c>
    </row>
    <row r="43" spans="1:18" hidden="1" x14ac:dyDescent="0.3">
      <c r="A43" s="76" t="e">
        <v>#N/A</v>
      </c>
      <c r="B43" s="92">
        <v>45900.399579745368</v>
      </c>
      <c r="C43" s="91" t="s">
        <v>326</v>
      </c>
      <c r="D43" s="91" t="s">
        <v>360</v>
      </c>
      <c r="E43" s="91" t="s">
        <v>221</v>
      </c>
      <c r="F43" s="91" t="s">
        <v>361</v>
      </c>
      <c r="G43" s="91" t="s">
        <v>185</v>
      </c>
      <c r="H43" s="91" t="s">
        <v>1072</v>
      </c>
      <c r="I43" s="91" t="s">
        <v>362</v>
      </c>
      <c r="J43" s="91" t="s">
        <v>1072</v>
      </c>
      <c r="K43" s="91" t="s">
        <v>1072</v>
      </c>
      <c r="L43" s="91" t="s">
        <v>29</v>
      </c>
      <c r="M43" s="91" t="s">
        <v>363</v>
      </c>
      <c r="N43" s="91" t="s">
        <v>1072</v>
      </c>
      <c r="O43" s="91" t="s">
        <v>1072</v>
      </c>
      <c r="P43" s="75"/>
      <c r="Q43" s="77" t="s">
        <v>232</v>
      </c>
      <c r="R43" s="74"/>
    </row>
    <row r="44" spans="1:18" hidden="1" x14ac:dyDescent="0.3">
      <c r="A44" s="72" t="s">
        <v>135</v>
      </c>
      <c r="B44" s="92">
        <v>45919.951322349538</v>
      </c>
      <c r="C44" s="91" t="s">
        <v>326</v>
      </c>
      <c r="D44" s="91" t="s">
        <v>152</v>
      </c>
      <c r="E44" s="91" t="s">
        <v>221</v>
      </c>
      <c r="F44" s="91" t="s">
        <v>151</v>
      </c>
      <c r="G44" s="91" t="s">
        <v>228</v>
      </c>
      <c r="H44" s="91" t="s">
        <v>274</v>
      </c>
      <c r="I44" s="91" t="s">
        <v>364</v>
      </c>
      <c r="J44" s="91" t="s">
        <v>1076</v>
      </c>
      <c r="K44" s="91" t="s">
        <v>1072</v>
      </c>
      <c r="L44" s="91" t="s">
        <v>57</v>
      </c>
      <c r="M44" s="91" t="s">
        <v>276</v>
      </c>
      <c r="N44" s="91" t="s">
        <v>232</v>
      </c>
      <c r="O44" s="91" t="s">
        <v>242</v>
      </c>
      <c r="P44" s="75"/>
      <c r="Q44" s="77" t="s">
        <v>232</v>
      </c>
      <c r="R44" s="73" t="s">
        <v>291</v>
      </c>
    </row>
    <row r="45" spans="1:18" hidden="1" x14ac:dyDescent="0.3">
      <c r="A45" s="76" t="e">
        <v>#N/A</v>
      </c>
      <c r="B45" s="92">
        <v>45936.546270567131</v>
      </c>
      <c r="C45" s="91" t="s">
        <v>326</v>
      </c>
      <c r="D45" s="91" t="s">
        <v>1077</v>
      </c>
      <c r="E45" s="91" t="s">
        <v>221</v>
      </c>
      <c r="F45" s="91" t="s">
        <v>1078</v>
      </c>
      <c r="G45" s="91" t="s">
        <v>859</v>
      </c>
      <c r="H45" s="91" t="s">
        <v>1072</v>
      </c>
      <c r="I45" s="91" t="s">
        <v>1079</v>
      </c>
      <c r="J45" s="91" t="s">
        <v>55</v>
      </c>
      <c r="K45" s="91" t="s">
        <v>304</v>
      </c>
      <c r="L45" s="91" t="s">
        <v>53</v>
      </c>
      <c r="M45" s="91" t="s">
        <v>828</v>
      </c>
      <c r="N45" s="91" t="s">
        <v>323</v>
      </c>
      <c r="O45" s="91" t="s">
        <v>1072</v>
      </c>
      <c r="P45" s="78">
        <v>45901</v>
      </c>
      <c r="Q45" s="77" t="s">
        <v>232</v>
      </c>
      <c r="R45" s="74"/>
    </row>
    <row r="46" spans="1:18" hidden="1" x14ac:dyDescent="0.3">
      <c r="A46" s="76" t="e">
        <v>#N/A</v>
      </c>
      <c r="B46" s="92">
        <v>45940.528502083333</v>
      </c>
      <c r="C46" s="91" t="s">
        <v>326</v>
      </c>
      <c r="D46" s="91" t="s">
        <v>1080</v>
      </c>
      <c r="E46" s="91" t="s">
        <v>221</v>
      </c>
      <c r="F46" s="91" t="s">
        <v>1081</v>
      </c>
      <c r="G46" s="91" t="s">
        <v>185</v>
      </c>
      <c r="H46" s="91" t="s">
        <v>1072</v>
      </c>
      <c r="I46" s="91" t="s">
        <v>1082</v>
      </c>
      <c r="J46" s="91" t="s">
        <v>1072</v>
      </c>
      <c r="K46" s="91" t="s">
        <v>1072</v>
      </c>
      <c r="L46" s="91" t="s">
        <v>1072</v>
      </c>
      <c r="M46" s="91" t="s">
        <v>690</v>
      </c>
      <c r="N46" s="91" t="s">
        <v>1072</v>
      </c>
      <c r="O46" s="91" t="s">
        <v>1072</v>
      </c>
      <c r="P46" s="75"/>
      <c r="Q46" s="77" t="s">
        <v>286</v>
      </c>
      <c r="R46" s="73" t="s">
        <v>359</v>
      </c>
    </row>
    <row r="47" spans="1:18" hidden="1" x14ac:dyDescent="0.3">
      <c r="A47" s="76" t="e">
        <v>#N/A</v>
      </c>
      <c r="B47" s="92">
        <v>45846.874336388886</v>
      </c>
      <c r="C47" s="91" t="s">
        <v>366</v>
      </c>
      <c r="D47" s="91" t="s">
        <v>37</v>
      </c>
      <c r="E47" s="91" t="s">
        <v>221</v>
      </c>
      <c r="F47" s="91" t="s">
        <v>367</v>
      </c>
      <c r="G47" s="91" t="s">
        <v>185</v>
      </c>
      <c r="H47" s="91" t="s">
        <v>1072</v>
      </c>
      <c r="I47" s="91" t="s">
        <v>36</v>
      </c>
      <c r="J47" s="91" t="s">
        <v>38</v>
      </c>
      <c r="K47" s="91" t="s">
        <v>250</v>
      </c>
      <c r="L47" s="91" t="s">
        <v>35</v>
      </c>
      <c r="M47" s="91" t="s">
        <v>224</v>
      </c>
      <c r="N47" s="91" t="s">
        <v>232</v>
      </c>
      <c r="O47" s="91" t="s">
        <v>1072</v>
      </c>
      <c r="P47" s="75"/>
      <c r="Q47" s="75"/>
      <c r="R47" s="74"/>
    </row>
    <row r="48" spans="1:18" hidden="1" x14ac:dyDescent="0.3">
      <c r="A48" s="76" t="e">
        <v>#N/A</v>
      </c>
      <c r="B48" s="92">
        <v>45863.612409097223</v>
      </c>
      <c r="C48" s="91" t="s">
        <v>366</v>
      </c>
      <c r="D48" s="91" t="s">
        <v>42</v>
      </c>
      <c r="E48" s="91" t="s">
        <v>221</v>
      </c>
      <c r="F48" s="91" t="s">
        <v>368</v>
      </c>
      <c r="G48" s="91" t="s">
        <v>185</v>
      </c>
      <c r="H48" s="91" t="s">
        <v>1072</v>
      </c>
      <c r="I48" s="91" t="s">
        <v>369</v>
      </c>
      <c r="J48" s="91" t="s">
        <v>43</v>
      </c>
      <c r="K48" s="91" t="s">
        <v>250</v>
      </c>
      <c r="L48" s="91" t="s">
        <v>35</v>
      </c>
      <c r="M48" s="91" t="s">
        <v>224</v>
      </c>
      <c r="N48" s="91" t="s">
        <v>232</v>
      </c>
      <c r="O48" s="91" t="s">
        <v>1072</v>
      </c>
      <c r="P48" s="75"/>
      <c r="Q48" s="75"/>
      <c r="R48" s="74"/>
    </row>
    <row r="49" spans="1:18" hidden="1" x14ac:dyDescent="0.3">
      <c r="A49" s="76" t="e">
        <v>#N/A</v>
      </c>
      <c r="B49" s="92">
        <v>45872.925734606484</v>
      </c>
      <c r="C49" s="91" t="s">
        <v>366</v>
      </c>
      <c r="D49" s="91" t="s">
        <v>45</v>
      </c>
      <c r="E49" s="91" t="s">
        <v>221</v>
      </c>
      <c r="F49" s="91" t="s">
        <v>370</v>
      </c>
      <c r="G49" s="91" t="s">
        <v>859</v>
      </c>
      <c r="H49" s="91" t="s">
        <v>1072</v>
      </c>
      <c r="I49" s="91" t="s">
        <v>371</v>
      </c>
      <c r="J49" s="91" t="s">
        <v>354</v>
      </c>
      <c r="K49" s="91" t="s">
        <v>1072</v>
      </c>
      <c r="L49" s="91" t="s">
        <v>53</v>
      </c>
      <c r="M49" s="91" t="s">
        <v>828</v>
      </c>
      <c r="N49" s="91" t="s">
        <v>286</v>
      </c>
      <c r="O49" s="91" t="s">
        <v>1072</v>
      </c>
      <c r="P49" s="75"/>
      <c r="Q49" s="75"/>
      <c r="R49" s="74"/>
    </row>
    <row r="50" spans="1:18" hidden="1" x14ac:dyDescent="0.3">
      <c r="A50" s="76" t="e">
        <v>#N/A</v>
      </c>
      <c r="B50" s="92">
        <v>45874.698078703703</v>
      </c>
      <c r="C50" s="91" t="s">
        <v>366</v>
      </c>
      <c r="D50" s="91" t="s">
        <v>372</v>
      </c>
      <c r="E50" s="91" t="s">
        <v>221</v>
      </c>
      <c r="F50" s="91" t="s">
        <v>373</v>
      </c>
      <c r="G50" s="91" t="s">
        <v>185</v>
      </c>
      <c r="H50" s="91" t="s">
        <v>1072</v>
      </c>
      <c r="I50" s="91" t="s">
        <v>374</v>
      </c>
      <c r="J50" s="91" t="s">
        <v>375</v>
      </c>
      <c r="K50" s="91" t="s">
        <v>250</v>
      </c>
      <c r="L50" s="91" t="s">
        <v>35</v>
      </c>
      <c r="M50" s="91" t="s">
        <v>224</v>
      </c>
      <c r="N50" s="91" t="s">
        <v>376</v>
      </c>
      <c r="O50" s="91" t="s">
        <v>1072</v>
      </c>
      <c r="P50" s="75"/>
      <c r="Q50" s="75"/>
      <c r="R50" s="74"/>
    </row>
    <row r="51" spans="1:18" hidden="1" x14ac:dyDescent="0.3">
      <c r="A51" s="76" t="e">
        <v>#N/A</v>
      </c>
      <c r="B51" s="92">
        <v>45909.860884444446</v>
      </c>
      <c r="C51" s="91" t="s">
        <v>366</v>
      </c>
      <c r="D51" s="91" t="s">
        <v>114</v>
      </c>
      <c r="E51" s="91" t="s">
        <v>221</v>
      </c>
      <c r="F51" s="91" t="s">
        <v>113</v>
      </c>
      <c r="G51" s="91" t="s">
        <v>185</v>
      </c>
      <c r="H51" s="91" t="s">
        <v>1072</v>
      </c>
      <c r="I51" s="91" t="s">
        <v>377</v>
      </c>
      <c r="J51" s="91" t="s">
        <v>894</v>
      </c>
      <c r="K51" s="91" t="s">
        <v>1072</v>
      </c>
      <c r="L51" s="91" t="s">
        <v>53</v>
      </c>
      <c r="M51" s="91" t="s">
        <v>828</v>
      </c>
      <c r="N51" s="91" t="s">
        <v>232</v>
      </c>
      <c r="O51" s="91" t="s">
        <v>297</v>
      </c>
      <c r="P51" s="75"/>
      <c r="Q51" s="75"/>
      <c r="R51" s="74"/>
    </row>
    <row r="52" spans="1:18" hidden="1" x14ac:dyDescent="0.3">
      <c r="A52" s="76" t="e">
        <v>#N/A</v>
      </c>
      <c r="B52" s="92">
        <v>45923.707595208332</v>
      </c>
      <c r="C52" s="91" t="s">
        <v>366</v>
      </c>
      <c r="D52" s="91" t="s">
        <v>214</v>
      </c>
      <c r="E52" s="91" t="s">
        <v>221</v>
      </c>
      <c r="F52" s="91" t="s">
        <v>378</v>
      </c>
      <c r="G52" s="91" t="s">
        <v>185</v>
      </c>
      <c r="H52" s="91" t="s">
        <v>1072</v>
      </c>
      <c r="I52" s="91" t="s">
        <v>379</v>
      </c>
      <c r="J52" s="91" t="s">
        <v>1072</v>
      </c>
      <c r="K52" s="91" t="s">
        <v>1072</v>
      </c>
      <c r="L52" s="91" t="s">
        <v>1072</v>
      </c>
      <c r="M52" s="91" t="s">
        <v>224</v>
      </c>
      <c r="N52" s="91" t="s">
        <v>1072</v>
      </c>
      <c r="O52" s="91" t="s">
        <v>1072</v>
      </c>
      <c r="P52" s="75"/>
      <c r="Q52" s="75"/>
      <c r="R52" s="74"/>
    </row>
    <row r="53" spans="1:18" hidden="1" x14ac:dyDescent="0.3">
      <c r="A53" s="72" t="s">
        <v>82</v>
      </c>
      <c r="B53" s="92">
        <v>45846.280453796295</v>
      </c>
      <c r="C53" s="91" t="s">
        <v>380</v>
      </c>
      <c r="D53" s="91" t="s">
        <v>30</v>
      </c>
      <c r="E53" s="91" t="s">
        <v>221</v>
      </c>
      <c r="F53" s="91" t="s">
        <v>381</v>
      </c>
      <c r="G53" s="91" t="s">
        <v>185</v>
      </c>
      <c r="H53" s="91" t="s">
        <v>1072</v>
      </c>
      <c r="I53" s="91" t="s">
        <v>382</v>
      </c>
      <c r="J53" s="91" t="s">
        <v>1072</v>
      </c>
      <c r="K53" s="91" t="s">
        <v>1072</v>
      </c>
      <c r="L53" s="91" t="s">
        <v>29</v>
      </c>
      <c r="M53" s="91" t="s">
        <v>224</v>
      </c>
      <c r="N53" s="91" t="s">
        <v>1072</v>
      </c>
      <c r="O53" s="91" t="s">
        <v>1072</v>
      </c>
      <c r="P53" s="75"/>
      <c r="Q53" s="77" t="s">
        <v>387</v>
      </c>
      <c r="R53" s="74"/>
    </row>
    <row r="54" spans="1:18" hidden="1" x14ac:dyDescent="0.3">
      <c r="A54" s="76" t="e">
        <v>#N/A</v>
      </c>
      <c r="B54" s="92">
        <v>45846.286207986108</v>
      </c>
      <c r="C54" s="91" t="s">
        <v>380</v>
      </c>
      <c r="D54" s="91" t="s">
        <v>19</v>
      </c>
      <c r="E54" s="91" t="s">
        <v>221</v>
      </c>
      <c r="F54" s="91" t="s">
        <v>383</v>
      </c>
      <c r="G54" s="91" t="s">
        <v>185</v>
      </c>
      <c r="H54" s="91" t="s">
        <v>1072</v>
      </c>
      <c r="I54" s="91" t="s">
        <v>384</v>
      </c>
      <c r="J54" s="91" t="s">
        <v>1072</v>
      </c>
      <c r="K54" s="91" t="s">
        <v>1072</v>
      </c>
      <c r="L54" s="91" t="s">
        <v>14</v>
      </c>
      <c r="M54" s="91" t="s">
        <v>224</v>
      </c>
      <c r="N54" s="91" t="s">
        <v>1072</v>
      </c>
      <c r="O54" s="91" t="s">
        <v>1072</v>
      </c>
      <c r="P54" s="75"/>
      <c r="Q54" s="75"/>
      <c r="R54" s="74"/>
    </row>
    <row r="55" spans="1:18" hidden="1" x14ac:dyDescent="0.3">
      <c r="A55" s="76" t="e">
        <v>#N/A</v>
      </c>
      <c r="B55" s="92">
        <v>45846.304687835647</v>
      </c>
      <c r="C55" s="91" t="s">
        <v>380</v>
      </c>
      <c r="D55" s="91" t="s">
        <v>20</v>
      </c>
      <c r="E55" s="91" t="s">
        <v>221</v>
      </c>
      <c r="F55" s="91" t="s">
        <v>385</v>
      </c>
      <c r="G55" s="91" t="s">
        <v>185</v>
      </c>
      <c r="H55" s="91" t="s">
        <v>1072</v>
      </c>
      <c r="I55" s="91" t="s">
        <v>386</v>
      </c>
      <c r="J55" s="91" t="s">
        <v>1072</v>
      </c>
      <c r="K55" s="91" t="s">
        <v>1072</v>
      </c>
      <c r="L55" s="91" t="s">
        <v>29</v>
      </c>
      <c r="M55" s="91" t="s">
        <v>224</v>
      </c>
      <c r="N55" s="91" t="s">
        <v>1072</v>
      </c>
      <c r="O55" s="91" t="s">
        <v>1072</v>
      </c>
      <c r="P55" s="75"/>
      <c r="Q55" s="75"/>
      <c r="R55" s="74"/>
    </row>
    <row r="56" spans="1:18" hidden="1" x14ac:dyDescent="0.3">
      <c r="A56" s="72" t="s">
        <v>138</v>
      </c>
      <c r="B56" s="92">
        <v>45846.314699189817</v>
      </c>
      <c r="C56" s="91" t="s">
        <v>380</v>
      </c>
      <c r="D56" s="91" t="s">
        <v>21</v>
      </c>
      <c r="E56" s="91" t="s">
        <v>221</v>
      </c>
      <c r="F56" s="91" t="s">
        <v>388</v>
      </c>
      <c r="G56" s="91" t="s">
        <v>185</v>
      </c>
      <c r="H56" s="91" t="s">
        <v>1072</v>
      </c>
      <c r="I56" s="91" t="s">
        <v>389</v>
      </c>
      <c r="J56" s="91" t="s">
        <v>1072</v>
      </c>
      <c r="K56" s="91" t="s">
        <v>1072</v>
      </c>
      <c r="L56" s="91" t="s">
        <v>14</v>
      </c>
      <c r="M56" s="91" t="s">
        <v>390</v>
      </c>
      <c r="N56" s="91" t="s">
        <v>1072</v>
      </c>
      <c r="O56" s="91" t="s">
        <v>1072</v>
      </c>
      <c r="P56" s="75"/>
      <c r="Q56" s="77" t="s">
        <v>232</v>
      </c>
      <c r="R56" s="73" t="s">
        <v>291</v>
      </c>
    </row>
    <row r="57" spans="1:18" hidden="1" x14ac:dyDescent="0.3">
      <c r="A57" s="76" t="e">
        <v>#N/A</v>
      </c>
      <c r="B57" s="92">
        <v>45846.749089074074</v>
      </c>
      <c r="C57" s="91" t="s">
        <v>380</v>
      </c>
      <c r="D57" s="91" t="s">
        <v>391</v>
      </c>
      <c r="E57" s="91" t="s">
        <v>221</v>
      </c>
      <c r="F57" s="91" t="s">
        <v>392</v>
      </c>
      <c r="G57" s="91" t="s">
        <v>185</v>
      </c>
      <c r="H57" s="91" t="s">
        <v>1072</v>
      </c>
      <c r="I57" s="91" t="s">
        <v>393</v>
      </c>
      <c r="J57" s="91" t="s">
        <v>1072</v>
      </c>
      <c r="K57" s="91" t="s">
        <v>1072</v>
      </c>
      <c r="L57" s="91" t="s">
        <v>226</v>
      </c>
      <c r="M57" s="91" t="s">
        <v>390</v>
      </c>
      <c r="N57" s="91" t="s">
        <v>1072</v>
      </c>
      <c r="O57" s="91" t="s">
        <v>1072</v>
      </c>
      <c r="P57" s="75"/>
      <c r="Q57" s="75"/>
      <c r="R57" s="74"/>
    </row>
    <row r="58" spans="1:18" hidden="1" x14ac:dyDescent="0.3">
      <c r="A58" s="72" t="s">
        <v>80</v>
      </c>
      <c r="B58" s="92">
        <v>45846.757026261577</v>
      </c>
      <c r="C58" s="91" t="s">
        <v>380</v>
      </c>
      <c r="D58" s="91" t="s">
        <v>17</v>
      </c>
      <c r="E58" s="91" t="s">
        <v>221</v>
      </c>
      <c r="F58" s="91" t="s">
        <v>16</v>
      </c>
      <c r="G58" s="91" t="s">
        <v>185</v>
      </c>
      <c r="H58" s="91" t="s">
        <v>1072</v>
      </c>
      <c r="I58" s="91" t="s">
        <v>16</v>
      </c>
      <c r="J58" s="91" t="s">
        <v>1072</v>
      </c>
      <c r="K58" s="91" t="s">
        <v>1072</v>
      </c>
      <c r="L58" s="91" t="s">
        <v>14</v>
      </c>
      <c r="M58" s="91" t="s">
        <v>224</v>
      </c>
      <c r="N58" s="91" t="s">
        <v>1072</v>
      </c>
      <c r="O58" s="91" t="s">
        <v>1072</v>
      </c>
      <c r="P58" s="78">
        <v>45942</v>
      </c>
      <c r="Q58" s="77" t="s">
        <v>232</v>
      </c>
      <c r="R58" s="73" t="s">
        <v>359</v>
      </c>
    </row>
    <row r="59" spans="1:18" hidden="1" x14ac:dyDescent="0.3">
      <c r="A59" s="72" t="s">
        <v>78</v>
      </c>
      <c r="B59" s="92">
        <v>45846.763986562502</v>
      </c>
      <c r="C59" s="91" t="s">
        <v>380</v>
      </c>
      <c r="D59" s="91" t="s">
        <v>31</v>
      </c>
      <c r="E59" s="91" t="s">
        <v>221</v>
      </c>
      <c r="F59" s="91" t="s">
        <v>394</v>
      </c>
      <c r="G59" s="91" t="s">
        <v>185</v>
      </c>
      <c r="H59" s="91" t="s">
        <v>1072</v>
      </c>
      <c r="I59" s="91" t="s">
        <v>395</v>
      </c>
      <c r="J59" s="91" t="s">
        <v>1072</v>
      </c>
      <c r="K59" s="91" t="s">
        <v>1072</v>
      </c>
      <c r="L59" s="91" t="s">
        <v>29</v>
      </c>
      <c r="M59" s="91" t="s">
        <v>363</v>
      </c>
      <c r="N59" s="91" t="s">
        <v>1072</v>
      </c>
      <c r="O59" s="91" t="s">
        <v>1072</v>
      </c>
      <c r="P59" s="78">
        <v>45942</v>
      </c>
      <c r="Q59" s="77" t="s">
        <v>232</v>
      </c>
      <c r="R59" s="73" t="s">
        <v>297</v>
      </c>
    </row>
    <row r="60" spans="1:18" hidden="1" x14ac:dyDescent="0.3">
      <c r="A60" s="72" t="s">
        <v>46</v>
      </c>
      <c r="B60" s="92">
        <v>45848.823426828705</v>
      </c>
      <c r="C60" s="91" t="s">
        <v>380</v>
      </c>
      <c r="D60" s="91" t="s">
        <v>396</v>
      </c>
      <c r="E60" s="91" t="s">
        <v>221</v>
      </c>
      <c r="F60" s="91" t="s">
        <v>397</v>
      </c>
      <c r="G60" s="91" t="s">
        <v>185</v>
      </c>
      <c r="H60" s="91" t="s">
        <v>1072</v>
      </c>
      <c r="I60" s="91" t="s">
        <v>398</v>
      </c>
      <c r="J60" s="91" t="s">
        <v>1072</v>
      </c>
      <c r="K60" s="91" t="s">
        <v>1072</v>
      </c>
      <c r="L60" s="91" t="s">
        <v>226</v>
      </c>
      <c r="M60" s="91" t="s">
        <v>399</v>
      </c>
      <c r="N60" s="91" t="s">
        <v>1072</v>
      </c>
      <c r="O60" s="91" t="s">
        <v>1072</v>
      </c>
      <c r="P60" s="75"/>
      <c r="Q60" s="77" t="s">
        <v>232</v>
      </c>
      <c r="R60" s="74"/>
    </row>
    <row r="61" spans="1:18" hidden="1" x14ac:dyDescent="0.3">
      <c r="A61" s="76" t="e">
        <v>#N/A</v>
      </c>
      <c r="B61" s="92">
        <v>45848.845331747689</v>
      </c>
      <c r="C61" s="91" t="s">
        <v>380</v>
      </c>
      <c r="D61" s="91" t="s">
        <v>400</v>
      </c>
      <c r="E61" s="91" t="s">
        <v>221</v>
      </c>
      <c r="F61" s="91" t="s">
        <v>401</v>
      </c>
      <c r="G61" s="91" t="s">
        <v>185</v>
      </c>
      <c r="H61" s="91" t="s">
        <v>1072</v>
      </c>
      <c r="I61" s="91" t="s">
        <v>402</v>
      </c>
      <c r="J61" s="91" t="s">
        <v>1072</v>
      </c>
      <c r="K61" s="91" t="s">
        <v>1072</v>
      </c>
      <c r="L61" s="91" t="s">
        <v>226</v>
      </c>
      <c r="M61" s="91" t="s">
        <v>224</v>
      </c>
      <c r="N61" s="91" t="s">
        <v>1072</v>
      </c>
      <c r="O61" s="91" t="s">
        <v>1072</v>
      </c>
      <c r="P61" s="75"/>
      <c r="Q61" s="75"/>
      <c r="R61" s="74"/>
    </row>
    <row r="62" spans="1:18" hidden="1" x14ac:dyDescent="0.3">
      <c r="A62" s="72" t="s">
        <v>72</v>
      </c>
      <c r="B62" s="92">
        <v>45855.513308287038</v>
      </c>
      <c r="C62" s="91" t="s">
        <v>380</v>
      </c>
      <c r="D62" s="91" t="s">
        <v>403</v>
      </c>
      <c r="E62" s="91" t="s">
        <v>221</v>
      </c>
      <c r="F62" s="91" t="s">
        <v>404</v>
      </c>
      <c r="G62" s="91" t="s">
        <v>185</v>
      </c>
      <c r="H62" s="91" t="s">
        <v>1072</v>
      </c>
      <c r="I62" s="91" t="s">
        <v>405</v>
      </c>
      <c r="J62" s="91" t="s">
        <v>1072</v>
      </c>
      <c r="K62" s="91" t="s">
        <v>1072</v>
      </c>
      <c r="L62" s="91" t="s">
        <v>1072</v>
      </c>
      <c r="M62" s="91" t="s">
        <v>406</v>
      </c>
      <c r="N62" s="91" t="s">
        <v>1072</v>
      </c>
      <c r="O62" s="91" t="s">
        <v>1072</v>
      </c>
      <c r="P62" s="75"/>
      <c r="Q62" s="77" t="s">
        <v>232</v>
      </c>
      <c r="R62" s="74"/>
    </row>
    <row r="63" spans="1:18" hidden="1" x14ac:dyDescent="0.3">
      <c r="A63" s="72" t="s">
        <v>140</v>
      </c>
      <c r="B63" s="92">
        <v>45857.287099502311</v>
      </c>
      <c r="C63" s="91" t="s">
        <v>380</v>
      </c>
      <c r="D63" s="91" t="s">
        <v>407</v>
      </c>
      <c r="E63" s="91" t="s">
        <v>221</v>
      </c>
      <c r="F63" s="91" t="s">
        <v>408</v>
      </c>
      <c r="G63" s="91" t="s">
        <v>185</v>
      </c>
      <c r="H63" s="91" t="s">
        <v>1072</v>
      </c>
      <c r="I63" s="91" t="s">
        <v>408</v>
      </c>
      <c r="J63" s="91" t="s">
        <v>1072</v>
      </c>
      <c r="K63" s="91" t="s">
        <v>1072</v>
      </c>
      <c r="L63" s="91" t="s">
        <v>1072</v>
      </c>
      <c r="M63" s="91" t="s">
        <v>409</v>
      </c>
      <c r="N63" s="91" t="s">
        <v>1072</v>
      </c>
      <c r="O63" s="91" t="s">
        <v>1072</v>
      </c>
      <c r="P63" s="75"/>
      <c r="Q63" s="77" t="s">
        <v>232</v>
      </c>
      <c r="R63" s="74"/>
    </row>
    <row r="64" spans="1:18" hidden="1" x14ac:dyDescent="0.3">
      <c r="A64" s="72" t="s">
        <v>75</v>
      </c>
      <c r="B64" s="92">
        <v>45857.290415717594</v>
      </c>
      <c r="C64" s="91" t="s">
        <v>380</v>
      </c>
      <c r="D64" s="91" t="s">
        <v>410</v>
      </c>
      <c r="E64" s="91" t="s">
        <v>221</v>
      </c>
      <c r="F64" s="91" t="s">
        <v>411</v>
      </c>
      <c r="G64" s="91" t="s">
        <v>185</v>
      </c>
      <c r="H64" s="91" t="s">
        <v>1072</v>
      </c>
      <c r="I64" s="91" t="s">
        <v>411</v>
      </c>
      <c r="J64" s="91" t="s">
        <v>1072</v>
      </c>
      <c r="K64" s="91" t="s">
        <v>1072</v>
      </c>
      <c r="L64" s="91" t="s">
        <v>1072</v>
      </c>
      <c r="M64" s="91" t="s">
        <v>412</v>
      </c>
      <c r="N64" s="91" t="s">
        <v>1072</v>
      </c>
      <c r="O64" s="91" t="s">
        <v>1072</v>
      </c>
      <c r="P64" s="75"/>
      <c r="Q64" s="75"/>
      <c r="R64" s="74"/>
    </row>
    <row r="65" spans="1:18" hidden="1" x14ac:dyDescent="0.3">
      <c r="A65" s="76" t="e">
        <v>#N/A</v>
      </c>
      <c r="B65" s="92">
        <v>45857.291615937502</v>
      </c>
      <c r="C65" s="91" t="s">
        <v>380</v>
      </c>
      <c r="D65" s="91" t="s">
        <v>413</v>
      </c>
      <c r="E65" s="91" t="s">
        <v>221</v>
      </c>
      <c r="F65" s="91" t="s">
        <v>414</v>
      </c>
      <c r="G65" s="91" t="s">
        <v>185</v>
      </c>
      <c r="H65" s="91" t="s">
        <v>1072</v>
      </c>
      <c r="I65" s="91" t="s">
        <v>414</v>
      </c>
      <c r="J65" s="91" t="s">
        <v>1072</v>
      </c>
      <c r="K65" s="91" t="s">
        <v>1072</v>
      </c>
      <c r="L65" s="91" t="s">
        <v>1072</v>
      </c>
      <c r="M65" s="91" t="s">
        <v>224</v>
      </c>
      <c r="N65" s="91" t="s">
        <v>1072</v>
      </c>
      <c r="O65" s="91" t="s">
        <v>1072</v>
      </c>
      <c r="P65" s="75"/>
      <c r="Q65" s="75"/>
      <c r="R65" s="74"/>
    </row>
    <row r="66" spans="1:18" hidden="1" x14ac:dyDescent="0.3">
      <c r="A66" s="72" t="s">
        <v>74</v>
      </c>
      <c r="B66" s="92">
        <v>45857.293181261572</v>
      </c>
      <c r="C66" s="91" t="s">
        <v>380</v>
      </c>
      <c r="D66" s="91" t="s">
        <v>415</v>
      </c>
      <c r="E66" s="91" t="s">
        <v>221</v>
      </c>
      <c r="F66" s="91" t="s">
        <v>416</v>
      </c>
      <c r="G66" s="91" t="s">
        <v>185</v>
      </c>
      <c r="H66" s="91" t="s">
        <v>1072</v>
      </c>
      <c r="I66" s="91" t="s">
        <v>416</v>
      </c>
      <c r="J66" s="91" t="s">
        <v>1072</v>
      </c>
      <c r="K66" s="91" t="s">
        <v>1072</v>
      </c>
      <c r="L66" s="91" t="s">
        <v>1072</v>
      </c>
      <c r="M66" s="91" t="s">
        <v>412</v>
      </c>
      <c r="N66" s="91" t="s">
        <v>1072</v>
      </c>
      <c r="O66" s="91" t="s">
        <v>1072</v>
      </c>
      <c r="P66" s="75"/>
      <c r="Q66" s="75"/>
      <c r="R66" s="74"/>
    </row>
    <row r="67" spans="1:18" hidden="1" x14ac:dyDescent="0.3">
      <c r="A67" s="76" t="e">
        <v>#N/A</v>
      </c>
      <c r="B67" s="92">
        <v>45857.295675486108</v>
      </c>
      <c r="C67" s="91" t="s">
        <v>380</v>
      </c>
      <c r="D67" s="91" t="s">
        <v>417</v>
      </c>
      <c r="E67" s="91" t="s">
        <v>221</v>
      </c>
      <c r="F67" s="91" t="s">
        <v>418</v>
      </c>
      <c r="G67" s="91" t="s">
        <v>185</v>
      </c>
      <c r="H67" s="91" t="s">
        <v>1072</v>
      </c>
      <c r="I67" s="91" t="s">
        <v>418</v>
      </c>
      <c r="J67" s="91" t="s">
        <v>1072</v>
      </c>
      <c r="K67" s="91" t="s">
        <v>1072</v>
      </c>
      <c r="L67" s="91" t="s">
        <v>1072</v>
      </c>
      <c r="M67" s="91" t="s">
        <v>419</v>
      </c>
      <c r="N67" s="91" t="s">
        <v>1072</v>
      </c>
      <c r="O67" s="91" t="s">
        <v>1072</v>
      </c>
      <c r="P67" s="75"/>
      <c r="Q67" s="75"/>
      <c r="R67" s="74"/>
    </row>
    <row r="68" spans="1:18" hidden="1" x14ac:dyDescent="0.3">
      <c r="A68" s="76" t="e">
        <v>#N/A</v>
      </c>
      <c r="B68" s="92">
        <v>45857.307590671298</v>
      </c>
      <c r="C68" s="91" t="s">
        <v>380</v>
      </c>
      <c r="D68" s="91" t="s">
        <v>420</v>
      </c>
      <c r="E68" s="91" t="s">
        <v>221</v>
      </c>
      <c r="F68" s="91" t="s">
        <v>421</v>
      </c>
      <c r="G68" s="91" t="s">
        <v>185</v>
      </c>
      <c r="H68" s="91" t="s">
        <v>1072</v>
      </c>
      <c r="I68" s="91" t="s">
        <v>421</v>
      </c>
      <c r="J68" s="91" t="s">
        <v>1072</v>
      </c>
      <c r="K68" s="91" t="s">
        <v>1072</v>
      </c>
      <c r="L68" s="91" t="s">
        <v>1072</v>
      </c>
      <c r="M68" s="91" t="s">
        <v>422</v>
      </c>
      <c r="N68" s="91" t="s">
        <v>1072</v>
      </c>
      <c r="O68" s="91" t="s">
        <v>1072</v>
      </c>
      <c r="P68" s="75"/>
      <c r="Q68" s="75"/>
      <c r="R68" s="74"/>
    </row>
    <row r="69" spans="1:18" hidden="1" x14ac:dyDescent="0.3">
      <c r="A69" s="76" t="e">
        <v>#N/A</v>
      </c>
      <c r="B69" s="92">
        <v>45857.309086273148</v>
      </c>
      <c r="C69" s="91" t="s">
        <v>380</v>
      </c>
      <c r="D69" s="91" t="s">
        <v>423</v>
      </c>
      <c r="E69" s="91" t="s">
        <v>221</v>
      </c>
      <c r="F69" s="91" t="s">
        <v>424</v>
      </c>
      <c r="G69" s="91" t="s">
        <v>185</v>
      </c>
      <c r="H69" s="91" t="s">
        <v>1072</v>
      </c>
      <c r="I69" s="91" t="s">
        <v>424</v>
      </c>
      <c r="J69" s="91" t="s">
        <v>1072</v>
      </c>
      <c r="K69" s="91" t="s">
        <v>1072</v>
      </c>
      <c r="L69" s="91" t="s">
        <v>1072</v>
      </c>
      <c r="M69" s="91" t="s">
        <v>419</v>
      </c>
      <c r="N69" s="91" t="s">
        <v>1072</v>
      </c>
      <c r="O69" s="91" t="s">
        <v>1072</v>
      </c>
      <c r="P69" s="75"/>
      <c r="Q69" s="75"/>
      <c r="R69" s="74"/>
    </row>
    <row r="70" spans="1:18" hidden="1" x14ac:dyDescent="0.3">
      <c r="A70" s="76" t="e">
        <v>#N/A</v>
      </c>
      <c r="B70" s="92">
        <v>45859.53946201389</v>
      </c>
      <c r="C70" s="91" t="s">
        <v>380</v>
      </c>
      <c r="D70" s="91" t="s">
        <v>1083</v>
      </c>
      <c r="E70" s="91" t="s">
        <v>221</v>
      </c>
      <c r="F70" s="91" t="s">
        <v>1084</v>
      </c>
      <c r="G70" s="91" t="s">
        <v>185</v>
      </c>
      <c r="H70" s="91" t="s">
        <v>1072</v>
      </c>
      <c r="I70" s="91" t="s">
        <v>1085</v>
      </c>
      <c r="J70" s="91" t="s">
        <v>1072</v>
      </c>
      <c r="K70" s="91" t="s">
        <v>1072</v>
      </c>
      <c r="L70" s="91" t="s">
        <v>1072</v>
      </c>
      <c r="M70" s="91" t="s">
        <v>220</v>
      </c>
      <c r="N70" s="91" t="s">
        <v>1072</v>
      </c>
      <c r="O70" s="91" t="s">
        <v>1072</v>
      </c>
      <c r="P70" s="75"/>
      <c r="Q70" s="77" t="s">
        <v>238</v>
      </c>
      <c r="R70" s="74"/>
    </row>
    <row r="71" spans="1:18" hidden="1" x14ac:dyDescent="0.3">
      <c r="A71" s="76" t="e">
        <v>#N/A</v>
      </c>
      <c r="B71" s="92">
        <v>45859.748319317128</v>
      </c>
      <c r="C71" s="91" t="s">
        <v>380</v>
      </c>
      <c r="D71" s="91" t="s">
        <v>425</v>
      </c>
      <c r="E71" s="91" t="s">
        <v>221</v>
      </c>
      <c r="F71" s="91" t="s">
        <v>426</v>
      </c>
      <c r="G71" s="91" t="s">
        <v>185</v>
      </c>
      <c r="H71" s="91" t="s">
        <v>1072</v>
      </c>
      <c r="I71" s="91" t="s">
        <v>427</v>
      </c>
      <c r="J71" s="91" t="s">
        <v>1072</v>
      </c>
      <c r="K71" s="91" t="s">
        <v>1072</v>
      </c>
      <c r="L71" s="91" t="s">
        <v>226</v>
      </c>
      <c r="M71" s="91" t="s">
        <v>224</v>
      </c>
      <c r="N71" s="91" t="s">
        <v>1072</v>
      </c>
      <c r="O71" s="91" t="s">
        <v>1072</v>
      </c>
      <c r="P71" s="75"/>
      <c r="Q71" s="75"/>
      <c r="R71" s="74"/>
    </row>
    <row r="72" spans="1:18" hidden="1" x14ac:dyDescent="0.3">
      <c r="A72" s="76" t="e">
        <v>#N/A</v>
      </c>
      <c r="B72" s="92">
        <v>45859.759446550925</v>
      </c>
      <c r="C72" s="91" t="s">
        <v>380</v>
      </c>
      <c r="D72" s="91" t="s">
        <v>428</v>
      </c>
      <c r="E72" s="91" t="s">
        <v>221</v>
      </c>
      <c r="F72" s="91" t="s">
        <v>429</v>
      </c>
      <c r="G72" s="91" t="s">
        <v>185</v>
      </c>
      <c r="H72" s="91" t="s">
        <v>1072</v>
      </c>
      <c r="I72" s="91" t="s">
        <v>430</v>
      </c>
      <c r="J72" s="91" t="s">
        <v>1072</v>
      </c>
      <c r="K72" s="91" t="s">
        <v>1072</v>
      </c>
      <c r="L72" s="91" t="s">
        <v>226</v>
      </c>
      <c r="M72" s="91" t="s">
        <v>431</v>
      </c>
      <c r="N72" s="91" t="s">
        <v>1072</v>
      </c>
      <c r="O72" s="91" t="s">
        <v>1072</v>
      </c>
      <c r="P72" s="75"/>
      <c r="Q72" s="75"/>
      <c r="R72" s="74"/>
    </row>
    <row r="73" spans="1:18" hidden="1" x14ac:dyDescent="0.3">
      <c r="A73" s="72" t="s">
        <v>65</v>
      </c>
      <c r="B73" s="92">
        <v>45859.762687824077</v>
      </c>
      <c r="C73" s="91" t="s">
        <v>380</v>
      </c>
      <c r="D73" s="91" t="s">
        <v>432</v>
      </c>
      <c r="E73" s="91" t="s">
        <v>221</v>
      </c>
      <c r="F73" s="91" t="s">
        <v>433</v>
      </c>
      <c r="G73" s="91" t="s">
        <v>185</v>
      </c>
      <c r="H73" s="91" t="s">
        <v>1072</v>
      </c>
      <c r="I73" s="91" t="s">
        <v>434</v>
      </c>
      <c r="J73" s="91" t="s">
        <v>1072</v>
      </c>
      <c r="K73" s="91" t="s">
        <v>1072</v>
      </c>
      <c r="L73" s="91" t="s">
        <v>226</v>
      </c>
      <c r="M73" s="91" t="s">
        <v>435</v>
      </c>
      <c r="N73" s="91" t="s">
        <v>1072</v>
      </c>
      <c r="O73" s="91" t="s">
        <v>1072</v>
      </c>
      <c r="P73" s="75"/>
      <c r="Q73" s="77" t="s">
        <v>232</v>
      </c>
      <c r="R73" s="73" t="s">
        <v>242</v>
      </c>
    </row>
    <row r="74" spans="1:18" hidden="1" x14ac:dyDescent="0.3">
      <c r="A74" s="76" t="e">
        <v>#N/A</v>
      </c>
      <c r="B74" s="92">
        <v>45860.418252719908</v>
      </c>
      <c r="C74" s="91" t="s">
        <v>380</v>
      </c>
      <c r="D74" s="91" t="s">
        <v>437</v>
      </c>
      <c r="E74" s="91" t="s">
        <v>221</v>
      </c>
      <c r="F74" s="91" t="s">
        <v>438</v>
      </c>
      <c r="G74" s="91" t="s">
        <v>185</v>
      </c>
      <c r="H74" s="91" t="s">
        <v>1072</v>
      </c>
      <c r="I74" s="91" t="s">
        <v>439</v>
      </c>
      <c r="J74" s="91" t="s">
        <v>1072</v>
      </c>
      <c r="K74" s="91" t="s">
        <v>1072</v>
      </c>
      <c r="L74" s="91" t="s">
        <v>226</v>
      </c>
      <c r="M74" s="91" t="s">
        <v>440</v>
      </c>
      <c r="N74" s="91" t="s">
        <v>1072</v>
      </c>
      <c r="O74" s="91" t="s">
        <v>1072</v>
      </c>
      <c r="P74" s="75"/>
      <c r="Q74" s="75"/>
      <c r="R74" s="74"/>
    </row>
    <row r="75" spans="1:18" hidden="1" x14ac:dyDescent="0.3">
      <c r="A75" s="76" t="e">
        <v>#N/A</v>
      </c>
      <c r="B75" s="92">
        <v>45860.422710983796</v>
      </c>
      <c r="C75" s="91" t="s">
        <v>380</v>
      </c>
      <c r="D75" s="91" t="s">
        <v>441</v>
      </c>
      <c r="E75" s="91" t="s">
        <v>221</v>
      </c>
      <c r="F75" s="91" t="s">
        <v>442</v>
      </c>
      <c r="G75" s="91" t="s">
        <v>185</v>
      </c>
      <c r="H75" s="91" t="s">
        <v>1072</v>
      </c>
      <c r="I75" s="91" t="s">
        <v>443</v>
      </c>
      <c r="J75" s="91" t="s">
        <v>1072</v>
      </c>
      <c r="K75" s="91" t="s">
        <v>1072</v>
      </c>
      <c r="L75" s="91" t="s">
        <v>226</v>
      </c>
      <c r="M75" s="91" t="s">
        <v>444</v>
      </c>
      <c r="N75" s="91" t="s">
        <v>1072</v>
      </c>
      <c r="O75" s="91" t="s">
        <v>1072</v>
      </c>
      <c r="P75" s="75"/>
      <c r="Q75" s="75"/>
      <c r="R75" s="74"/>
    </row>
    <row r="76" spans="1:18" hidden="1" x14ac:dyDescent="0.3">
      <c r="A76" s="76" t="e">
        <v>#N/A</v>
      </c>
      <c r="B76" s="92">
        <v>45860.564891215276</v>
      </c>
      <c r="C76" s="91" t="s">
        <v>380</v>
      </c>
      <c r="D76" s="91" t="s">
        <v>32</v>
      </c>
      <c r="E76" s="91" t="s">
        <v>221</v>
      </c>
      <c r="F76" s="91" t="s">
        <v>445</v>
      </c>
      <c r="G76" s="91" t="s">
        <v>185</v>
      </c>
      <c r="H76" s="91" t="s">
        <v>1072</v>
      </c>
      <c r="I76" s="91" t="s">
        <v>446</v>
      </c>
      <c r="J76" s="91" t="s">
        <v>33</v>
      </c>
      <c r="K76" s="91" t="s">
        <v>447</v>
      </c>
      <c r="L76" s="91" t="s">
        <v>29</v>
      </c>
      <c r="M76" s="91" t="s">
        <v>224</v>
      </c>
      <c r="N76" s="91" t="s">
        <v>448</v>
      </c>
      <c r="O76" s="91" t="s">
        <v>1072</v>
      </c>
      <c r="P76" s="75"/>
      <c r="Q76" s="75"/>
      <c r="R76" s="74"/>
    </row>
    <row r="77" spans="1:18" hidden="1" x14ac:dyDescent="0.3">
      <c r="A77" s="76" t="e">
        <v>#N/A</v>
      </c>
      <c r="B77" s="92">
        <v>45860.814696539353</v>
      </c>
      <c r="C77" s="91" t="s">
        <v>380</v>
      </c>
      <c r="D77" s="91" t="s">
        <v>449</v>
      </c>
      <c r="E77" s="91" t="s">
        <v>221</v>
      </c>
      <c r="F77" s="91" t="s">
        <v>450</v>
      </c>
      <c r="G77" s="91" t="s">
        <v>185</v>
      </c>
      <c r="H77" s="91" t="s">
        <v>1072</v>
      </c>
      <c r="I77" s="91" t="s">
        <v>451</v>
      </c>
      <c r="J77" s="91" t="s">
        <v>452</v>
      </c>
      <c r="K77" s="91" t="s">
        <v>256</v>
      </c>
      <c r="L77" s="91" t="s">
        <v>226</v>
      </c>
      <c r="M77" s="91" t="s">
        <v>363</v>
      </c>
      <c r="N77" s="91" t="s">
        <v>232</v>
      </c>
      <c r="O77" s="91" t="s">
        <v>1072</v>
      </c>
      <c r="P77" s="75"/>
      <c r="Q77" s="75"/>
      <c r="R77" s="74"/>
    </row>
    <row r="78" spans="1:18" hidden="1" x14ac:dyDescent="0.3">
      <c r="A78" s="76" t="e">
        <v>#N/A</v>
      </c>
      <c r="B78" s="92">
        <v>45860.838510254631</v>
      </c>
      <c r="C78" s="91" t="s">
        <v>380</v>
      </c>
      <c r="D78" s="91" t="s">
        <v>453</v>
      </c>
      <c r="E78" s="91" t="s">
        <v>221</v>
      </c>
      <c r="F78" s="91" t="s">
        <v>454</v>
      </c>
      <c r="G78" s="91" t="s">
        <v>185</v>
      </c>
      <c r="H78" s="91" t="s">
        <v>1072</v>
      </c>
      <c r="I78" s="91" t="s">
        <v>455</v>
      </c>
      <c r="J78" s="91" t="s">
        <v>1072</v>
      </c>
      <c r="K78" s="91" t="s">
        <v>1072</v>
      </c>
      <c r="L78" s="91" t="s">
        <v>1072</v>
      </c>
      <c r="M78" s="91" t="s">
        <v>456</v>
      </c>
      <c r="N78" s="91" t="s">
        <v>1072</v>
      </c>
      <c r="O78" s="91" t="s">
        <v>1072</v>
      </c>
      <c r="P78" s="75"/>
      <c r="Q78" s="77" t="s">
        <v>462</v>
      </c>
      <c r="R78" s="74"/>
    </row>
    <row r="79" spans="1:18" hidden="1" x14ac:dyDescent="0.3">
      <c r="A79" s="72" t="s">
        <v>84</v>
      </c>
      <c r="B79" s="92">
        <v>45860.879873935184</v>
      </c>
      <c r="C79" s="91" t="s">
        <v>380</v>
      </c>
      <c r="D79" s="91" t="s">
        <v>457</v>
      </c>
      <c r="E79" s="91" t="s">
        <v>221</v>
      </c>
      <c r="F79" s="91" t="s">
        <v>458</v>
      </c>
      <c r="G79" s="91" t="s">
        <v>185</v>
      </c>
      <c r="H79" s="91" t="s">
        <v>1072</v>
      </c>
      <c r="I79" s="91" t="s">
        <v>459</v>
      </c>
      <c r="J79" s="91" t="s">
        <v>1072</v>
      </c>
      <c r="K79" s="91" t="s">
        <v>1072</v>
      </c>
      <c r="L79" s="91" t="s">
        <v>226</v>
      </c>
      <c r="M79" s="91" t="s">
        <v>419</v>
      </c>
      <c r="N79" s="91" t="s">
        <v>1072</v>
      </c>
      <c r="O79" s="91" t="s">
        <v>1072</v>
      </c>
      <c r="P79" s="78">
        <v>45942</v>
      </c>
      <c r="Q79" s="77" t="s">
        <v>232</v>
      </c>
      <c r="R79" s="74"/>
    </row>
    <row r="80" spans="1:18" hidden="1" x14ac:dyDescent="0.3">
      <c r="A80" s="76" t="e">
        <v>#N/A</v>
      </c>
      <c r="B80" s="92">
        <v>45861.28268478009</v>
      </c>
      <c r="C80" s="91" t="s">
        <v>380</v>
      </c>
      <c r="D80" s="91" t="s">
        <v>460</v>
      </c>
      <c r="E80" s="91" t="s">
        <v>221</v>
      </c>
      <c r="F80" s="91" t="s">
        <v>461</v>
      </c>
      <c r="G80" s="91" t="s">
        <v>185</v>
      </c>
      <c r="H80" s="91" t="s">
        <v>1072</v>
      </c>
      <c r="I80" s="91" t="s">
        <v>461</v>
      </c>
      <c r="J80" s="91" t="s">
        <v>1072</v>
      </c>
      <c r="K80" s="91" t="s">
        <v>1072</v>
      </c>
      <c r="L80" s="91" t="s">
        <v>226</v>
      </c>
      <c r="M80" s="91" t="s">
        <v>285</v>
      </c>
      <c r="N80" s="91" t="s">
        <v>1072</v>
      </c>
      <c r="O80" s="91" t="s">
        <v>1072</v>
      </c>
      <c r="P80" s="75"/>
      <c r="Q80" s="75"/>
      <c r="R80" s="74"/>
    </row>
    <row r="81" spans="1:18" hidden="1" x14ac:dyDescent="0.3">
      <c r="A81" s="76" t="e">
        <v>#N/A</v>
      </c>
      <c r="B81" s="92">
        <v>45861.283416527775</v>
      </c>
      <c r="C81" s="91" t="s">
        <v>380</v>
      </c>
      <c r="D81" s="91" t="s">
        <v>463</v>
      </c>
      <c r="E81" s="91" t="s">
        <v>221</v>
      </c>
      <c r="F81" s="91" t="s">
        <v>464</v>
      </c>
      <c r="G81" s="91" t="s">
        <v>185</v>
      </c>
      <c r="H81" s="91" t="s">
        <v>1072</v>
      </c>
      <c r="I81" s="91" t="s">
        <v>464</v>
      </c>
      <c r="J81" s="91" t="s">
        <v>1072</v>
      </c>
      <c r="K81" s="91" t="s">
        <v>1072</v>
      </c>
      <c r="L81" s="91" t="s">
        <v>226</v>
      </c>
      <c r="M81" s="91" t="s">
        <v>465</v>
      </c>
      <c r="N81" s="91" t="s">
        <v>1072</v>
      </c>
      <c r="O81" s="91" t="s">
        <v>1072</v>
      </c>
      <c r="P81" s="75"/>
      <c r="Q81" s="75"/>
      <c r="R81" s="74"/>
    </row>
    <row r="82" spans="1:18" hidden="1" x14ac:dyDescent="0.3">
      <c r="A82" s="76" t="e">
        <v>#N/A</v>
      </c>
      <c r="B82" s="92">
        <v>45861.283815173614</v>
      </c>
      <c r="C82" s="91" t="s">
        <v>380</v>
      </c>
      <c r="D82" s="91" t="s">
        <v>466</v>
      </c>
      <c r="E82" s="91" t="s">
        <v>221</v>
      </c>
      <c r="F82" s="91" t="s">
        <v>467</v>
      </c>
      <c r="G82" s="91" t="s">
        <v>185</v>
      </c>
      <c r="H82" s="91" t="s">
        <v>1072</v>
      </c>
      <c r="I82" s="91" t="s">
        <v>467</v>
      </c>
      <c r="J82" s="91" t="s">
        <v>1072</v>
      </c>
      <c r="K82" s="91" t="s">
        <v>1072</v>
      </c>
      <c r="L82" s="91" t="s">
        <v>226</v>
      </c>
      <c r="M82" s="91" t="s">
        <v>468</v>
      </c>
      <c r="N82" s="91" t="s">
        <v>1072</v>
      </c>
      <c r="O82" s="91" t="s">
        <v>1072</v>
      </c>
      <c r="P82" s="75"/>
      <c r="Q82" s="75"/>
      <c r="R82" s="74"/>
    </row>
    <row r="83" spans="1:18" hidden="1" x14ac:dyDescent="0.3">
      <c r="A83" s="76" t="e">
        <v>#N/A</v>
      </c>
      <c r="B83" s="92">
        <v>45861.284151458334</v>
      </c>
      <c r="C83" s="91" t="s">
        <v>380</v>
      </c>
      <c r="D83" s="91" t="s">
        <v>469</v>
      </c>
      <c r="E83" s="91" t="s">
        <v>221</v>
      </c>
      <c r="F83" s="91" t="s">
        <v>470</v>
      </c>
      <c r="G83" s="91" t="s">
        <v>185</v>
      </c>
      <c r="H83" s="91" t="s">
        <v>1072</v>
      </c>
      <c r="I83" s="91" t="s">
        <v>470</v>
      </c>
      <c r="J83" s="91" t="s">
        <v>1072</v>
      </c>
      <c r="K83" s="91" t="s">
        <v>1072</v>
      </c>
      <c r="L83" s="91" t="s">
        <v>226</v>
      </c>
      <c r="M83" s="91" t="s">
        <v>468</v>
      </c>
      <c r="N83" s="91" t="s">
        <v>1072</v>
      </c>
      <c r="O83" s="91" t="s">
        <v>1072</v>
      </c>
      <c r="P83" s="75"/>
      <c r="Q83" s="77" t="s">
        <v>238</v>
      </c>
      <c r="R83" s="74"/>
    </row>
    <row r="84" spans="1:18" hidden="1" x14ac:dyDescent="0.3">
      <c r="A84" s="72" t="s">
        <v>147</v>
      </c>
      <c r="B84" s="92">
        <v>45861.718817569446</v>
      </c>
      <c r="C84" s="91" t="s">
        <v>380</v>
      </c>
      <c r="D84" s="91" t="s">
        <v>471</v>
      </c>
      <c r="E84" s="91" t="s">
        <v>221</v>
      </c>
      <c r="F84" s="91" t="s">
        <v>472</v>
      </c>
      <c r="G84" s="91" t="s">
        <v>185</v>
      </c>
      <c r="H84" s="91" t="s">
        <v>1072</v>
      </c>
      <c r="I84" s="91" t="s">
        <v>473</v>
      </c>
      <c r="J84" s="91" t="s">
        <v>1072</v>
      </c>
      <c r="K84" s="91" t="s">
        <v>1072</v>
      </c>
      <c r="L84" s="91" t="s">
        <v>1072</v>
      </c>
      <c r="M84" s="91" t="s">
        <v>474</v>
      </c>
      <c r="N84" s="91" t="s">
        <v>1072</v>
      </c>
      <c r="O84" s="91" t="s">
        <v>1072</v>
      </c>
      <c r="P84" s="75"/>
      <c r="Q84" s="77" t="s">
        <v>232</v>
      </c>
      <c r="R84" s="74"/>
    </row>
    <row r="85" spans="1:18" hidden="1" x14ac:dyDescent="0.3">
      <c r="A85" s="76" t="e">
        <v>#N/A</v>
      </c>
      <c r="B85" s="92">
        <v>45861.858332812502</v>
      </c>
      <c r="C85" s="91" t="s">
        <v>380</v>
      </c>
      <c r="D85" s="91" t="s">
        <v>475</v>
      </c>
      <c r="E85" s="91" t="s">
        <v>221</v>
      </c>
      <c r="F85" s="91" t="s">
        <v>476</v>
      </c>
      <c r="G85" s="91" t="s">
        <v>185</v>
      </c>
      <c r="H85" s="91" t="s">
        <v>1072</v>
      </c>
      <c r="I85" s="91" t="s">
        <v>477</v>
      </c>
      <c r="J85" s="91" t="s">
        <v>1072</v>
      </c>
      <c r="K85" s="91" t="s">
        <v>1072</v>
      </c>
      <c r="L85" s="91" t="s">
        <v>1072</v>
      </c>
      <c r="M85" s="91" t="s">
        <v>468</v>
      </c>
      <c r="N85" s="91" t="s">
        <v>1072</v>
      </c>
      <c r="O85" s="91" t="s">
        <v>1072</v>
      </c>
      <c r="P85" s="75"/>
      <c r="Q85" s="75"/>
      <c r="R85" s="74"/>
    </row>
    <row r="86" spans="1:18" hidden="1" x14ac:dyDescent="0.3">
      <c r="A86" s="76" t="e">
        <v>#N/A</v>
      </c>
      <c r="B86" s="92">
        <v>45862.075388807869</v>
      </c>
      <c r="C86" s="91" t="s">
        <v>380</v>
      </c>
      <c r="D86" s="91" t="s">
        <v>478</v>
      </c>
      <c r="E86" s="91" t="s">
        <v>221</v>
      </c>
      <c r="F86" s="91" t="s">
        <v>479</v>
      </c>
      <c r="G86" s="91" t="s">
        <v>185</v>
      </c>
      <c r="H86" s="91" t="s">
        <v>1072</v>
      </c>
      <c r="I86" s="91" t="s">
        <v>480</v>
      </c>
      <c r="J86" s="91" t="s">
        <v>1072</v>
      </c>
      <c r="K86" s="91" t="s">
        <v>1072</v>
      </c>
      <c r="L86" s="91" t="s">
        <v>1072</v>
      </c>
      <c r="M86" s="91" t="s">
        <v>474</v>
      </c>
      <c r="N86" s="91" t="s">
        <v>1072</v>
      </c>
      <c r="O86" s="91" t="s">
        <v>1072</v>
      </c>
      <c r="P86" s="78">
        <v>45900</v>
      </c>
      <c r="Q86" s="77" t="s">
        <v>232</v>
      </c>
      <c r="R86" s="74"/>
    </row>
    <row r="87" spans="1:18" hidden="1" x14ac:dyDescent="0.3">
      <c r="A87" s="76" t="e">
        <v>#N/A</v>
      </c>
      <c r="B87" s="92">
        <v>45862.151304502317</v>
      </c>
      <c r="C87" s="91" t="s">
        <v>380</v>
      </c>
      <c r="D87" s="91" t="s">
        <v>481</v>
      </c>
      <c r="E87" s="91" t="s">
        <v>221</v>
      </c>
      <c r="F87" s="91" t="s">
        <v>482</v>
      </c>
      <c r="G87" s="91" t="s">
        <v>185</v>
      </c>
      <c r="H87" s="91" t="s">
        <v>1072</v>
      </c>
      <c r="I87" s="91" t="s">
        <v>483</v>
      </c>
      <c r="J87" s="91" t="s">
        <v>1072</v>
      </c>
      <c r="K87" s="91" t="s">
        <v>1072</v>
      </c>
      <c r="L87" s="91" t="s">
        <v>1072</v>
      </c>
      <c r="M87" s="91" t="s">
        <v>260</v>
      </c>
      <c r="N87" s="91" t="s">
        <v>1072</v>
      </c>
      <c r="O87" s="91" t="s">
        <v>1072</v>
      </c>
      <c r="P87" s="75"/>
      <c r="Q87" s="77" t="s">
        <v>232</v>
      </c>
      <c r="R87" s="74"/>
    </row>
    <row r="88" spans="1:18" hidden="1" x14ac:dyDescent="0.3">
      <c r="A88" s="76" t="e">
        <v>#N/A</v>
      </c>
      <c r="B88" s="92">
        <v>45862.755243842592</v>
      </c>
      <c r="C88" s="91" t="s">
        <v>380</v>
      </c>
      <c r="D88" s="91" t="s">
        <v>484</v>
      </c>
      <c r="E88" s="91" t="s">
        <v>221</v>
      </c>
      <c r="F88" s="91" t="s">
        <v>485</v>
      </c>
      <c r="G88" s="91" t="s">
        <v>185</v>
      </c>
      <c r="H88" s="91" t="s">
        <v>1072</v>
      </c>
      <c r="I88" s="91" t="s">
        <v>486</v>
      </c>
      <c r="J88" s="91" t="s">
        <v>1072</v>
      </c>
      <c r="K88" s="91" t="s">
        <v>1072</v>
      </c>
      <c r="L88" s="91" t="s">
        <v>1072</v>
      </c>
      <c r="M88" s="91" t="s">
        <v>260</v>
      </c>
      <c r="N88" s="91" t="s">
        <v>1072</v>
      </c>
      <c r="O88" s="91" t="s">
        <v>1072</v>
      </c>
      <c r="P88" s="75"/>
      <c r="Q88" s="75"/>
      <c r="R88" s="74"/>
    </row>
    <row r="89" spans="1:18" hidden="1" x14ac:dyDescent="0.3">
      <c r="A89" s="72" t="s">
        <v>44</v>
      </c>
      <c r="B89" s="92">
        <v>45862.929932314815</v>
      </c>
      <c r="C89" s="91" t="s">
        <v>380</v>
      </c>
      <c r="D89" s="91" t="s">
        <v>487</v>
      </c>
      <c r="E89" s="91" t="s">
        <v>221</v>
      </c>
      <c r="F89" s="91" t="s">
        <v>488</v>
      </c>
      <c r="G89" s="91" t="s">
        <v>185</v>
      </c>
      <c r="H89" s="91" t="s">
        <v>1072</v>
      </c>
      <c r="I89" s="91" t="s">
        <v>489</v>
      </c>
      <c r="J89" s="91" t="s">
        <v>1072</v>
      </c>
      <c r="K89" s="91" t="s">
        <v>1072</v>
      </c>
      <c r="L89" s="91" t="s">
        <v>1072</v>
      </c>
      <c r="M89" s="91" t="s">
        <v>490</v>
      </c>
      <c r="N89" s="91" t="s">
        <v>491</v>
      </c>
      <c r="O89" s="91" t="s">
        <v>1072</v>
      </c>
      <c r="P89" s="78">
        <v>45916</v>
      </c>
      <c r="Q89" s="77" t="s">
        <v>257</v>
      </c>
      <c r="R89" s="74"/>
    </row>
    <row r="90" spans="1:18" hidden="1" x14ac:dyDescent="0.3">
      <c r="A90" s="76" t="e">
        <v>#N/A</v>
      </c>
      <c r="B90" s="92">
        <v>45863.303527222219</v>
      </c>
      <c r="C90" s="91" t="s">
        <v>380</v>
      </c>
      <c r="D90" s="91" t="s">
        <v>492</v>
      </c>
      <c r="E90" s="91" t="s">
        <v>221</v>
      </c>
      <c r="F90" s="91" t="s">
        <v>493</v>
      </c>
      <c r="G90" s="91" t="s">
        <v>185</v>
      </c>
      <c r="H90" s="91" t="s">
        <v>1072</v>
      </c>
      <c r="I90" s="91" t="s">
        <v>494</v>
      </c>
      <c r="J90" s="91" t="s">
        <v>1072</v>
      </c>
      <c r="K90" s="91" t="s">
        <v>1072</v>
      </c>
      <c r="L90" s="91" t="s">
        <v>1072</v>
      </c>
      <c r="M90" s="91" t="s">
        <v>280</v>
      </c>
      <c r="N90" s="91" t="s">
        <v>1072</v>
      </c>
      <c r="O90" s="91" t="s">
        <v>1072</v>
      </c>
      <c r="P90" s="75"/>
      <c r="Q90" s="75"/>
      <c r="R90" s="74"/>
    </row>
    <row r="91" spans="1:18" hidden="1" x14ac:dyDescent="0.3">
      <c r="A91" s="76" t="e">
        <v>#N/A</v>
      </c>
      <c r="B91" s="92">
        <v>45863.633215231479</v>
      </c>
      <c r="C91" s="91" t="s">
        <v>380</v>
      </c>
      <c r="D91" s="91" t="s">
        <v>495</v>
      </c>
      <c r="E91" s="91" t="s">
        <v>496</v>
      </c>
      <c r="F91" s="91" t="s">
        <v>497</v>
      </c>
      <c r="G91" s="91" t="s">
        <v>498</v>
      </c>
      <c r="H91" s="91" t="s">
        <v>1072</v>
      </c>
      <c r="I91" s="91" t="s">
        <v>499</v>
      </c>
      <c r="J91" s="91" t="s">
        <v>1072</v>
      </c>
      <c r="K91" s="91" t="s">
        <v>1072</v>
      </c>
      <c r="L91" s="91" t="s">
        <v>1072</v>
      </c>
      <c r="M91" s="91" t="s">
        <v>224</v>
      </c>
      <c r="N91" s="91" t="s">
        <v>1072</v>
      </c>
      <c r="O91" s="91" t="s">
        <v>1072</v>
      </c>
      <c r="P91" s="75"/>
      <c r="Q91" s="75"/>
      <c r="R91" s="74"/>
    </row>
    <row r="92" spans="1:18" hidden="1" x14ac:dyDescent="0.3">
      <c r="A92" s="72" t="s">
        <v>145</v>
      </c>
      <c r="B92" s="92">
        <v>45863.693368946762</v>
      </c>
      <c r="C92" s="91" t="s">
        <v>380</v>
      </c>
      <c r="D92" s="91" t="s">
        <v>62</v>
      </c>
      <c r="E92" s="91" t="s">
        <v>221</v>
      </c>
      <c r="F92" s="91" t="s">
        <v>500</v>
      </c>
      <c r="G92" s="91" t="s">
        <v>185</v>
      </c>
      <c r="H92" s="91" t="s">
        <v>1072</v>
      </c>
      <c r="I92" s="91" t="s">
        <v>502</v>
      </c>
      <c r="J92" s="91" t="s">
        <v>63</v>
      </c>
      <c r="K92" s="91" t="s">
        <v>1072</v>
      </c>
      <c r="L92" s="91" t="s">
        <v>49</v>
      </c>
      <c r="M92" s="91" t="s">
        <v>224</v>
      </c>
      <c r="N92" s="91" t="s">
        <v>232</v>
      </c>
      <c r="O92" s="91" t="s">
        <v>1072</v>
      </c>
      <c r="P92" s="75"/>
      <c r="Q92" s="77" t="s">
        <v>232</v>
      </c>
      <c r="R92" s="74"/>
    </row>
    <row r="93" spans="1:18" hidden="1" x14ac:dyDescent="0.3">
      <c r="A93" s="72" t="s">
        <v>64</v>
      </c>
      <c r="B93" s="92">
        <v>45863.820481157411</v>
      </c>
      <c r="C93" s="91" t="s">
        <v>380</v>
      </c>
      <c r="D93" s="91" t="s">
        <v>503</v>
      </c>
      <c r="E93" s="91" t="s">
        <v>221</v>
      </c>
      <c r="F93" s="91" t="s">
        <v>504</v>
      </c>
      <c r="G93" s="91" t="s">
        <v>185</v>
      </c>
      <c r="H93" s="91" t="s">
        <v>1072</v>
      </c>
      <c r="I93" s="91" t="s">
        <v>505</v>
      </c>
      <c r="J93" s="91" t="s">
        <v>1072</v>
      </c>
      <c r="K93" s="91" t="s">
        <v>1072</v>
      </c>
      <c r="L93" s="91" t="s">
        <v>1072</v>
      </c>
      <c r="M93" s="91" t="s">
        <v>506</v>
      </c>
      <c r="N93" s="91" t="s">
        <v>1072</v>
      </c>
      <c r="O93" s="91" t="s">
        <v>1072</v>
      </c>
      <c r="P93" s="75"/>
      <c r="Q93" s="77" t="s">
        <v>232</v>
      </c>
      <c r="R93" s="74"/>
    </row>
    <row r="94" spans="1:18" hidden="1" x14ac:dyDescent="0.3">
      <c r="A94" s="76" t="e">
        <v>#N/A</v>
      </c>
      <c r="B94" s="92">
        <v>45863.833297581019</v>
      </c>
      <c r="C94" s="91" t="s">
        <v>380</v>
      </c>
      <c r="D94" s="91" t="s">
        <v>507</v>
      </c>
      <c r="E94" s="91" t="s">
        <v>221</v>
      </c>
      <c r="F94" s="91" t="s">
        <v>508</v>
      </c>
      <c r="G94" s="91" t="s">
        <v>185</v>
      </c>
      <c r="H94" s="91" t="s">
        <v>1072</v>
      </c>
      <c r="I94" s="91" t="s">
        <v>509</v>
      </c>
      <c r="J94" s="91" t="s">
        <v>1072</v>
      </c>
      <c r="K94" s="91" t="s">
        <v>1072</v>
      </c>
      <c r="L94" s="91" t="s">
        <v>1072</v>
      </c>
      <c r="M94" s="91" t="s">
        <v>510</v>
      </c>
      <c r="N94" s="91" t="s">
        <v>1072</v>
      </c>
      <c r="O94" s="91" t="s">
        <v>1072</v>
      </c>
      <c r="P94" s="75"/>
      <c r="Q94" s="75"/>
      <c r="R94" s="74"/>
    </row>
    <row r="95" spans="1:18" hidden="1" x14ac:dyDescent="0.3">
      <c r="A95" s="76" t="e">
        <v>#N/A</v>
      </c>
      <c r="B95" s="92">
        <v>45863.919038310189</v>
      </c>
      <c r="C95" s="91" t="s">
        <v>380</v>
      </c>
      <c r="D95" s="91" t="s">
        <v>511</v>
      </c>
      <c r="E95" s="91" t="s">
        <v>221</v>
      </c>
      <c r="F95" s="91" t="s">
        <v>512</v>
      </c>
      <c r="G95" s="91" t="s">
        <v>185</v>
      </c>
      <c r="H95" s="91" t="s">
        <v>1072</v>
      </c>
      <c r="I95" s="91" t="s">
        <v>513</v>
      </c>
      <c r="J95" s="91" t="s">
        <v>1072</v>
      </c>
      <c r="K95" s="91" t="s">
        <v>1072</v>
      </c>
      <c r="L95" s="91" t="s">
        <v>1072</v>
      </c>
      <c r="M95" s="91" t="s">
        <v>514</v>
      </c>
      <c r="N95" s="91" t="s">
        <v>1072</v>
      </c>
      <c r="O95" s="91" t="s">
        <v>1072</v>
      </c>
      <c r="P95" s="75"/>
      <c r="Q95" s="75"/>
      <c r="R95" s="74"/>
    </row>
    <row r="96" spans="1:18" hidden="1" x14ac:dyDescent="0.3">
      <c r="A96" s="76" t="e">
        <v>#N/A</v>
      </c>
      <c r="B96" s="92">
        <v>45863.927081747686</v>
      </c>
      <c r="C96" s="91" t="s">
        <v>380</v>
      </c>
      <c r="D96" s="91" t="s">
        <v>515</v>
      </c>
      <c r="E96" s="91" t="s">
        <v>221</v>
      </c>
      <c r="F96" s="91" t="s">
        <v>516</v>
      </c>
      <c r="G96" s="91" t="s">
        <v>185</v>
      </c>
      <c r="H96" s="91" t="s">
        <v>1072</v>
      </c>
      <c r="I96" s="91" t="s">
        <v>517</v>
      </c>
      <c r="J96" s="91" t="s">
        <v>1072</v>
      </c>
      <c r="K96" s="91" t="s">
        <v>1072</v>
      </c>
      <c r="L96" s="91" t="s">
        <v>1072</v>
      </c>
      <c r="M96" s="91" t="s">
        <v>468</v>
      </c>
      <c r="N96" s="91" t="s">
        <v>1072</v>
      </c>
      <c r="O96" s="91" t="s">
        <v>1072</v>
      </c>
      <c r="P96" s="75"/>
      <c r="Q96" s="77" t="s">
        <v>232</v>
      </c>
      <c r="R96" s="74"/>
    </row>
    <row r="97" spans="1:18" hidden="1" x14ac:dyDescent="0.3">
      <c r="A97" s="76" t="e">
        <v>#N/A</v>
      </c>
      <c r="B97" s="92">
        <v>45863.939081053242</v>
      </c>
      <c r="C97" s="91" t="s">
        <v>380</v>
      </c>
      <c r="D97" s="91" t="s">
        <v>518</v>
      </c>
      <c r="E97" s="91" t="s">
        <v>221</v>
      </c>
      <c r="F97" s="91" t="s">
        <v>519</v>
      </c>
      <c r="G97" s="91" t="s">
        <v>185</v>
      </c>
      <c r="H97" s="91" t="s">
        <v>1072</v>
      </c>
      <c r="I97" s="91" t="s">
        <v>520</v>
      </c>
      <c r="J97" s="91" t="s">
        <v>1072</v>
      </c>
      <c r="K97" s="91" t="s">
        <v>1072</v>
      </c>
      <c r="L97" s="91" t="s">
        <v>1072</v>
      </c>
      <c r="M97" s="91" t="s">
        <v>514</v>
      </c>
      <c r="N97" s="91" t="s">
        <v>1072</v>
      </c>
      <c r="O97" s="91" t="s">
        <v>1072</v>
      </c>
      <c r="P97" s="75"/>
      <c r="Q97" s="75"/>
      <c r="R97" s="74"/>
    </row>
    <row r="98" spans="1:18" hidden="1" x14ac:dyDescent="0.3">
      <c r="A98" s="72" t="s">
        <v>141</v>
      </c>
      <c r="B98" s="92">
        <v>45863.953534305554</v>
      </c>
      <c r="C98" s="91" t="s">
        <v>380</v>
      </c>
      <c r="D98" s="91" t="s">
        <v>521</v>
      </c>
      <c r="E98" s="91" t="s">
        <v>221</v>
      </c>
      <c r="F98" s="91" t="s">
        <v>522</v>
      </c>
      <c r="G98" s="91" t="s">
        <v>185</v>
      </c>
      <c r="H98" s="91" t="s">
        <v>1072</v>
      </c>
      <c r="I98" s="91" t="s">
        <v>523</v>
      </c>
      <c r="J98" s="91" t="s">
        <v>1072</v>
      </c>
      <c r="K98" s="91" t="s">
        <v>1072</v>
      </c>
      <c r="L98" s="91" t="s">
        <v>1072</v>
      </c>
      <c r="M98" s="91" t="s">
        <v>514</v>
      </c>
      <c r="N98" s="91" t="s">
        <v>1072</v>
      </c>
      <c r="O98" s="91" t="s">
        <v>1072</v>
      </c>
      <c r="P98" s="75"/>
      <c r="Q98" s="77" t="s">
        <v>232</v>
      </c>
      <c r="R98" s="73" t="s">
        <v>291</v>
      </c>
    </row>
    <row r="99" spans="1:18" hidden="1" x14ac:dyDescent="0.3">
      <c r="A99" s="76" t="e">
        <v>#N/A</v>
      </c>
      <c r="B99" s="92">
        <v>45863.960651261572</v>
      </c>
      <c r="C99" s="91" t="s">
        <v>380</v>
      </c>
      <c r="D99" s="91" t="s">
        <v>524</v>
      </c>
      <c r="E99" s="91" t="s">
        <v>221</v>
      </c>
      <c r="F99" s="91" t="s">
        <v>525</v>
      </c>
      <c r="G99" s="91" t="s">
        <v>185</v>
      </c>
      <c r="H99" s="91" t="s">
        <v>1072</v>
      </c>
      <c r="I99" s="91" t="s">
        <v>526</v>
      </c>
      <c r="J99" s="91" t="s">
        <v>1072</v>
      </c>
      <c r="K99" s="91" t="s">
        <v>1072</v>
      </c>
      <c r="L99" s="91" t="s">
        <v>1072</v>
      </c>
      <c r="M99" s="91" t="s">
        <v>456</v>
      </c>
      <c r="N99" s="91" t="s">
        <v>1072</v>
      </c>
      <c r="O99" s="91" t="s">
        <v>1072</v>
      </c>
      <c r="P99" s="75"/>
      <c r="Q99" s="77" t="s">
        <v>232</v>
      </c>
      <c r="R99" s="74"/>
    </row>
    <row r="100" spans="1:18" hidden="1" x14ac:dyDescent="0.3">
      <c r="A100" s="76" t="e">
        <v>#N/A</v>
      </c>
      <c r="B100" s="92">
        <v>45863.966347280089</v>
      </c>
      <c r="C100" s="91" t="s">
        <v>380</v>
      </c>
      <c r="D100" s="91" t="s">
        <v>527</v>
      </c>
      <c r="E100" s="91" t="s">
        <v>221</v>
      </c>
      <c r="F100" s="91" t="s">
        <v>528</v>
      </c>
      <c r="G100" s="91" t="s">
        <v>185</v>
      </c>
      <c r="H100" s="91" t="s">
        <v>1072</v>
      </c>
      <c r="I100" s="91" t="s">
        <v>529</v>
      </c>
      <c r="J100" s="91" t="s">
        <v>1072</v>
      </c>
      <c r="K100" s="91" t="s">
        <v>1072</v>
      </c>
      <c r="L100" s="91" t="s">
        <v>1072</v>
      </c>
      <c r="M100" s="91" t="s">
        <v>260</v>
      </c>
      <c r="N100" s="91" t="s">
        <v>1072</v>
      </c>
      <c r="O100" s="91" t="s">
        <v>1072</v>
      </c>
      <c r="P100" s="75"/>
      <c r="Q100" s="75"/>
      <c r="R100" s="74"/>
    </row>
    <row r="101" spans="1:18" hidden="1" x14ac:dyDescent="0.3">
      <c r="A101" s="76" t="e">
        <v>#N/A</v>
      </c>
      <c r="B101" s="92">
        <v>45863.983113888891</v>
      </c>
      <c r="C101" s="91" t="s">
        <v>380</v>
      </c>
      <c r="D101" s="91" t="s">
        <v>530</v>
      </c>
      <c r="E101" s="91" t="s">
        <v>221</v>
      </c>
      <c r="F101" s="91" t="s">
        <v>531</v>
      </c>
      <c r="G101" s="91" t="s">
        <v>185</v>
      </c>
      <c r="H101" s="91" t="s">
        <v>1072</v>
      </c>
      <c r="I101" s="91" t="s">
        <v>532</v>
      </c>
      <c r="J101" s="91" t="s">
        <v>1072</v>
      </c>
      <c r="K101" s="91" t="s">
        <v>1072</v>
      </c>
      <c r="L101" s="91" t="s">
        <v>1072</v>
      </c>
      <c r="M101" s="91" t="s">
        <v>514</v>
      </c>
      <c r="N101" s="91" t="s">
        <v>1072</v>
      </c>
      <c r="O101" s="91" t="s">
        <v>1072</v>
      </c>
      <c r="P101" s="75"/>
      <c r="Q101" s="75"/>
      <c r="R101" s="74"/>
    </row>
    <row r="102" spans="1:18" hidden="1" x14ac:dyDescent="0.3">
      <c r="A102" s="76" t="e">
        <v>#N/A</v>
      </c>
      <c r="B102" s="92">
        <v>45864.02614303241</v>
      </c>
      <c r="C102" s="91" t="s">
        <v>380</v>
      </c>
      <c r="D102" s="91" t="s">
        <v>533</v>
      </c>
      <c r="E102" s="91" t="s">
        <v>221</v>
      </c>
      <c r="F102" s="91" t="s">
        <v>534</v>
      </c>
      <c r="G102" s="91" t="s">
        <v>185</v>
      </c>
      <c r="H102" s="91" t="s">
        <v>1072</v>
      </c>
      <c r="I102" s="91" t="s">
        <v>535</v>
      </c>
      <c r="J102" s="91" t="s">
        <v>1072</v>
      </c>
      <c r="K102" s="91" t="s">
        <v>1072</v>
      </c>
      <c r="L102" s="91" t="s">
        <v>1072</v>
      </c>
      <c r="M102" s="91" t="s">
        <v>260</v>
      </c>
      <c r="N102" s="91" t="s">
        <v>1072</v>
      </c>
      <c r="O102" s="91" t="s">
        <v>1072</v>
      </c>
      <c r="P102" s="78">
        <v>45916</v>
      </c>
      <c r="Q102" s="77" t="s">
        <v>376</v>
      </c>
      <c r="R102" s="74"/>
    </row>
    <row r="103" spans="1:18" hidden="1" x14ac:dyDescent="0.3">
      <c r="A103" s="76" t="e">
        <v>#N/A</v>
      </c>
      <c r="B103" s="92">
        <v>45864.036006435184</v>
      </c>
      <c r="C103" s="91" t="s">
        <v>380</v>
      </c>
      <c r="D103" s="91" t="s">
        <v>536</v>
      </c>
      <c r="E103" s="91" t="s">
        <v>221</v>
      </c>
      <c r="F103" s="91" t="s">
        <v>537</v>
      </c>
      <c r="G103" s="91" t="s">
        <v>185</v>
      </c>
      <c r="H103" s="91" t="s">
        <v>1072</v>
      </c>
      <c r="I103" s="91" t="s">
        <v>538</v>
      </c>
      <c r="J103" s="91" t="s">
        <v>1072</v>
      </c>
      <c r="K103" s="91" t="s">
        <v>1072</v>
      </c>
      <c r="L103" s="91" t="s">
        <v>1072</v>
      </c>
      <c r="M103" s="91" t="s">
        <v>224</v>
      </c>
      <c r="N103" s="91" t="s">
        <v>1072</v>
      </c>
      <c r="O103" s="91" t="s">
        <v>1072</v>
      </c>
      <c r="P103" s="75"/>
      <c r="Q103" s="75"/>
      <c r="R103" s="74"/>
    </row>
    <row r="104" spans="1:18" hidden="1" x14ac:dyDescent="0.3">
      <c r="A104" s="72" t="s">
        <v>69</v>
      </c>
      <c r="B104" s="92">
        <v>45864.04942372685</v>
      </c>
      <c r="C104" s="91" t="s">
        <v>380</v>
      </c>
      <c r="D104" s="91" t="s">
        <v>539</v>
      </c>
      <c r="E104" s="91" t="s">
        <v>221</v>
      </c>
      <c r="F104" s="91" t="s">
        <v>540</v>
      </c>
      <c r="G104" s="91" t="s">
        <v>185</v>
      </c>
      <c r="H104" s="91" t="s">
        <v>1072</v>
      </c>
      <c r="I104" s="91" t="s">
        <v>541</v>
      </c>
      <c r="J104" s="91" t="s">
        <v>1072</v>
      </c>
      <c r="K104" s="91" t="s">
        <v>1072</v>
      </c>
      <c r="L104" s="91" t="s">
        <v>1072</v>
      </c>
      <c r="M104" s="91" t="s">
        <v>542</v>
      </c>
      <c r="N104" s="91" t="s">
        <v>1072</v>
      </c>
      <c r="O104" s="91" t="s">
        <v>1072</v>
      </c>
      <c r="P104" s="75"/>
      <c r="Q104" s="77" t="s">
        <v>257</v>
      </c>
      <c r="R104" s="74"/>
    </row>
    <row r="105" spans="1:18" hidden="1" x14ac:dyDescent="0.3">
      <c r="A105" s="72" t="s">
        <v>48</v>
      </c>
      <c r="B105" s="92">
        <v>45864.072343194443</v>
      </c>
      <c r="C105" s="91" t="s">
        <v>380</v>
      </c>
      <c r="D105" s="91" t="s">
        <v>543</v>
      </c>
      <c r="E105" s="91" t="s">
        <v>221</v>
      </c>
      <c r="F105" s="91" t="s">
        <v>544</v>
      </c>
      <c r="G105" s="91" t="s">
        <v>185</v>
      </c>
      <c r="H105" s="91" t="s">
        <v>1072</v>
      </c>
      <c r="I105" s="91" t="s">
        <v>544</v>
      </c>
      <c r="J105" s="91" t="s">
        <v>1072</v>
      </c>
      <c r="K105" s="91" t="s">
        <v>1072</v>
      </c>
      <c r="L105" s="91" t="s">
        <v>1072</v>
      </c>
      <c r="M105" s="91" t="s">
        <v>224</v>
      </c>
      <c r="N105" s="91" t="s">
        <v>1072</v>
      </c>
      <c r="O105" s="91" t="s">
        <v>1072</v>
      </c>
      <c r="P105" s="75"/>
      <c r="Q105" s="77" t="s">
        <v>257</v>
      </c>
      <c r="R105" s="74"/>
    </row>
    <row r="106" spans="1:18" hidden="1" x14ac:dyDescent="0.3">
      <c r="A106" s="76" t="e">
        <v>#N/A</v>
      </c>
      <c r="B106" s="92">
        <v>45864.220139710647</v>
      </c>
      <c r="C106" s="91" t="s">
        <v>380</v>
      </c>
      <c r="D106" s="91" t="s">
        <v>545</v>
      </c>
      <c r="E106" s="91" t="s">
        <v>221</v>
      </c>
      <c r="F106" s="91" t="s">
        <v>546</v>
      </c>
      <c r="G106" s="91" t="s">
        <v>185</v>
      </c>
      <c r="H106" s="91" t="s">
        <v>1072</v>
      </c>
      <c r="I106" s="91" t="s">
        <v>546</v>
      </c>
      <c r="J106" s="91" t="s">
        <v>1072</v>
      </c>
      <c r="K106" s="91" t="s">
        <v>1072</v>
      </c>
      <c r="L106" s="91" t="s">
        <v>1072</v>
      </c>
      <c r="M106" s="91" t="s">
        <v>224</v>
      </c>
      <c r="N106" s="91" t="s">
        <v>1072</v>
      </c>
      <c r="O106" s="91" t="s">
        <v>1072</v>
      </c>
      <c r="P106" s="75"/>
      <c r="Q106" s="77" t="s">
        <v>238</v>
      </c>
      <c r="R106" s="74"/>
    </row>
    <row r="107" spans="1:18" hidden="1" x14ac:dyDescent="0.3">
      <c r="A107" s="76" t="e">
        <v>#N/A</v>
      </c>
      <c r="B107" s="92">
        <v>45864.245947465279</v>
      </c>
      <c r="C107" s="91" t="s">
        <v>380</v>
      </c>
      <c r="D107" s="91" t="s">
        <v>547</v>
      </c>
      <c r="E107" s="91" t="s">
        <v>221</v>
      </c>
      <c r="F107" s="91" t="s">
        <v>548</v>
      </c>
      <c r="G107" s="91" t="s">
        <v>185</v>
      </c>
      <c r="H107" s="91" t="s">
        <v>1072</v>
      </c>
      <c r="I107" s="91" t="s">
        <v>548</v>
      </c>
      <c r="J107" s="91" t="s">
        <v>1072</v>
      </c>
      <c r="K107" s="91" t="s">
        <v>1072</v>
      </c>
      <c r="L107" s="91" t="s">
        <v>1072</v>
      </c>
      <c r="M107" s="91" t="s">
        <v>468</v>
      </c>
      <c r="N107" s="91" t="s">
        <v>1072</v>
      </c>
      <c r="O107" s="91" t="s">
        <v>1072</v>
      </c>
      <c r="P107" s="75"/>
      <c r="Q107" s="77" t="s">
        <v>323</v>
      </c>
      <c r="R107" s="74"/>
    </row>
    <row r="108" spans="1:18" hidden="1" x14ac:dyDescent="0.3">
      <c r="A108" s="76" t="e">
        <v>#N/A</v>
      </c>
      <c r="B108" s="92">
        <v>45866.416317430558</v>
      </c>
      <c r="C108" s="91" t="s">
        <v>380</v>
      </c>
      <c r="D108" s="91" t="s">
        <v>549</v>
      </c>
      <c r="E108" s="91" t="s">
        <v>221</v>
      </c>
      <c r="F108" s="91" t="s">
        <v>550</v>
      </c>
      <c r="G108" s="91" t="s">
        <v>185</v>
      </c>
      <c r="H108" s="91" t="s">
        <v>1072</v>
      </c>
      <c r="I108" s="91" t="s">
        <v>551</v>
      </c>
      <c r="J108" s="91" t="s">
        <v>1072</v>
      </c>
      <c r="K108" s="91" t="s">
        <v>1072</v>
      </c>
      <c r="L108" s="91" t="s">
        <v>1072</v>
      </c>
      <c r="M108" s="91" t="s">
        <v>224</v>
      </c>
      <c r="N108" s="91" t="s">
        <v>1072</v>
      </c>
      <c r="O108" s="91" t="s">
        <v>1072</v>
      </c>
      <c r="P108" s="75"/>
      <c r="Q108" s="77" t="s">
        <v>232</v>
      </c>
      <c r="R108" s="74"/>
    </row>
    <row r="109" spans="1:18" hidden="1" x14ac:dyDescent="0.3">
      <c r="A109" s="72" t="s">
        <v>25</v>
      </c>
      <c r="B109" s="92">
        <v>45866.476480902777</v>
      </c>
      <c r="C109" s="91" t="s">
        <v>380</v>
      </c>
      <c r="D109" s="91" t="s">
        <v>552</v>
      </c>
      <c r="E109" s="91" t="s">
        <v>221</v>
      </c>
      <c r="F109" s="91" t="s">
        <v>553</v>
      </c>
      <c r="G109" s="91" t="s">
        <v>185</v>
      </c>
      <c r="H109" s="91" t="s">
        <v>1072</v>
      </c>
      <c r="I109" s="91" t="s">
        <v>554</v>
      </c>
      <c r="J109" s="91" t="s">
        <v>1072</v>
      </c>
      <c r="K109" s="91" t="s">
        <v>1072</v>
      </c>
      <c r="L109" s="91" t="s">
        <v>226</v>
      </c>
      <c r="M109" s="91" t="s">
        <v>555</v>
      </c>
      <c r="N109" s="91" t="s">
        <v>1072</v>
      </c>
      <c r="O109" s="91" t="s">
        <v>1072</v>
      </c>
      <c r="P109" s="78">
        <v>45873</v>
      </c>
      <c r="Q109" s="77" t="s">
        <v>232</v>
      </c>
      <c r="R109" s="74"/>
    </row>
    <row r="110" spans="1:18" hidden="1" x14ac:dyDescent="0.3">
      <c r="A110" s="72" t="s">
        <v>45</v>
      </c>
      <c r="B110" s="92">
        <v>45866.493936076389</v>
      </c>
      <c r="C110" s="91" t="s">
        <v>380</v>
      </c>
      <c r="D110" s="91" t="s">
        <v>556</v>
      </c>
      <c r="E110" s="91" t="s">
        <v>221</v>
      </c>
      <c r="F110" s="91" t="s">
        <v>557</v>
      </c>
      <c r="G110" s="91" t="s">
        <v>185</v>
      </c>
      <c r="H110" s="91" t="s">
        <v>1072</v>
      </c>
      <c r="I110" s="91" t="s">
        <v>558</v>
      </c>
      <c r="J110" s="91" t="s">
        <v>1072</v>
      </c>
      <c r="K110" s="91" t="s">
        <v>1072</v>
      </c>
      <c r="L110" s="91" t="s">
        <v>1072</v>
      </c>
      <c r="M110" s="91" t="s">
        <v>260</v>
      </c>
      <c r="N110" s="91" t="s">
        <v>1072</v>
      </c>
      <c r="O110" s="91" t="s">
        <v>1072</v>
      </c>
      <c r="P110" s="75"/>
      <c r="Q110" s="77" t="s">
        <v>232</v>
      </c>
      <c r="R110" s="74"/>
    </row>
    <row r="111" spans="1:18" hidden="1" x14ac:dyDescent="0.3">
      <c r="A111" s="72" t="s">
        <v>67</v>
      </c>
      <c r="B111" s="92">
        <v>45866.499207719906</v>
      </c>
      <c r="C111" s="91" t="s">
        <v>380</v>
      </c>
      <c r="D111" s="91" t="s">
        <v>559</v>
      </c>
      <c r="E111" s="91" t="s">
        <v>221</v>
      </c>
      <c r="F111" s="91" t="s">
        <v>560</v>
      </c>
      <c r="G111" s="91" t="s">
        <v>185</v>
      </c>
      <c r="H111" s="91" t="s">
        <v>1072</v>
      </c>
      <c r="I111" s="91" t="s">
        <v>561</v>
      </c>
      <c r="J111" s="91" t="s">
        <v>1072</v>
      </c>
      <c r="K111" s="91" t="s">
        <v>1072</v>
      </c>
      <c r="L111" s="91" t="s">
        <v>1072</v>
      </c>
      <c r="M111" s="91" t="s">
        <v>514</v>
      </c>
      <c r="N111" s="91" t="s">
        <v>1072</v>
      </c>
      <c r="O111" s="91" t="s">
        <v>1072</v>
      </c>
      <c r="P111" s="75"/>
      <c r="Q111" s="77" t="s">
        <v>232</v>
      </c>
      <c r="R111" s="74"/>
    </row>
    <row r="112" spans="1:18" hidden="1" x14ac:dyDescent="0.3">
      <c r="A112" s="72" t="s">
        <v>34</v>
      </c>
      <c r="B112" s="92">
        <v>45868.298569872684</v>
      </c>
      <c r="C112" s="91" t="s">
        <v>380</v>
      </c>
      <c r="D112" s="91" t="s">
        <v>562</v>
      </c>
      <c r="E112" s="91" t="s">
        <v>221</v>
      </c>
      <c r="F112" s="91" t="s">
        <v>563</v>
      </c>
      <c r="G112" s="91" t="s">
        <v>185</v>
      </c>
      <c r="H112" s="91" t="s">
        <v>1072</v>
      </c>
      <c r="I112" s="91" t="s">
        <v>564</v>
      </c>
      <c r="J112" s="91" t="s">
        <v>565</v>
      </c>
      <c r="K112" s="91" t="s">
        <v>256</v>
      </c>
      <c r="L112" s="91" t="s">
        <v>226</v>
      </c>
      <c r="M112" s="91" t="s">
        <v>566</v>
      </c>
      <c r="N112" s="91" t="s">
        <v>232</v>
      </c>
      <c r="O112" s="91" t="s">
        <v>1072</v>
      </c>
      <c r="P112" s="75"/>
      <c r="Q112" s="75"/>
      <c r="R112" s="74"/>
    </row>
    <row r="113" spans="1:18" hidden="1" x14ac:dyDescent="0.3">
      <c r="A113" s="76" t="e">
        <v>#N/A</v>
      </c>
      <c r="B113" s="92">
        <v>45868.338222662038</v>
      </c>
      <c r="C113" s="91" t="s">
        <v>380</v>
      </c>
      <c r="D113" s="91" t="s">
        <v>567</v>
      </c>
      <c r="E113" s="91" t="s">
        <v>221</v>
      </c>
      <c r="F113" s="91" t="s">
        <v>568</v>
      </c>
      <c r="G113" s="91" t="s">
        <v>185</v>
      </c>
      <c r="H113" s="91" t="s">
        <v>1072</v>
      </c>
      <c r="I113" s="91" t="s">
        <v>569</v>
      </c>
      <c r="J113" s="91" t="s">
        <v>1072</v>
      </c>
      <c r="K113" s="91" t="s">
        <v>447</v>
      </c>
      <c r="L113" s="91" t="s">
        <v>14</v>
      </c>
      <c r="M113" s="91" t="s">
        <v>570</v>
      </c>
      <c r="N113" s="91" t="s">
        <v>232</v>
      </c>
      <c r="O113" s="91" t="s">
        <v>1072</v>
      </c>
      <c r="P113" s="75"/>
      <c r="Q113" s="75"/>
      <c r="R113" s="74"/>
    </row>
    <row r="114" spans="1:18" hidden="1" x14ac:dyDescent="0.3">
      <c r="A114" s="76" t="e">
        <v>#N/A</v>
      </c>
      <c r="B114" s="92">
        <v>45868.36025322917</v>
      </c>
      <c r="C114" s="91" t="s">
        <v>380</v>
      </c>
      <c r="D114" s="91" t="s">
        <v>571</v>
      </c>
      <c r="E114" s="91" t="s">
        <v>221</v>
      </c>
      <c r="F114" s="91" t="s">
        <v>572</v>
      </c>
      <c r="G114" s="91" t="s">
        <v>185</v>
      </c>
      <c r="H114" s="91" t="s">
        <v>1072</v>
      </c>
      <c r="I114" s="91" t="s">
        <v>573</v>
      </c>
      <c r="J114" s="91" t="s">
        <v>574</v>
      </c>
      <c r="K114" s="91" t="s">
        <v>250</v>
      </c>
      <c r="L114" s="91" t="s">
        <v>35</v>
      </c>
      <c r="M114" s="91" t="s">
        <v>566</v>
      </c>
      <c r="N114" s="91" t="s">
        <v>232</v>
      </c>
      <c r="O114" s="91" t="s">
        <v>1072</v>
      </c>
      <c r="P114" s="75"/>
      <c r="Q114" s="77" t="s">
        <v>232</v>
      </c>
      <c r="R114" s="74"/>
    </row>
    <row r="115" spans="1:18" hidden="1" x14ac:dyDescent="0.3">
      <c r="A115" s="76" t="e">
        <v>#N/A</v>
      </c>
      <c r="B115" s="92">
        <v>45868.762533958332</v>
      </c>
      <c r="C115" s="91" t="s">
        <v>380</v>
      </c>
      <c r="D115" s="91" t="s">
        <v>575</v>
      </c>
      <c r="E115" s="91" t="s">
        <v>221</v>
      </c>
      <c r="F115" s="91" t="s">
        <v>576</v>
      </c>
      <c r="G115" s="91" t="s">
        <v>185</v>
      </c>
      <c r="H115" s="91" t="s">
        <v>1072</v>
      </c>
      <c r="I115" s="91" t="s">
        <v>577</v>
      </c>
      <c r="J115" s="91" t="s">
        <v>1072</v>
      </c>
      <c r="K115" s="91" t="s">
        <v>1072</v>
      </c>
      <c r="L115" s="91" t="s">
        <v>1072</v>
      </c>
      <c r="M115" s="91" t="s">
        <v>456</v>
      </c>
      <c r="N115" s="91" t="s">
        <v>1072</v>
      </c>
      <c r="O115" s="91" t="s">
        <v>1072</v>
      </c>
      <c r="P115" s="75"/>
      <c r="Q115" s="77" t="s">
        <v>232</v>
      </c>
      <c r="R115" s="74"/>
    </row>
    <row r="116" spans="1:18" hidden="1" x14ac:dyDescent="0.3">
      <c r="A116" s="76" t="e">
        <v>#N/A</v>
      </c>
      <c r="B116" s="92">
        <v>45868.766472233794</v>
      </c>
      <c r="C116" s="91" t="s">
        <v>380</v>
      </c>
      <c r="D116" s="91" t="s">
        <v>578</v>
      </c>
      <c r="E116" s="91" t="s">
        <v>221</v>
      </c>
      <c r="F116" s="91" t="s">
        <v>579</v>
      </c>
      <c r="G116" s="91" t="s">
        <v>185</v>
      </c>
      <c r="H116" s="91" t="s">
        <v>1072</v>
      </c>
      <c r="I116" s="91" t="s">
        <v>580</v>
      </c>
      <c r="J116" s="91" t="s">
        <v>1072</v>
      </c>
      <c r="K116" s="91" t="s">
        <v>1072</v>
      </c>
      <c r="L116" s="91" t="s">
        <v>1072</v>
      </c>
      <c r="M116" s="91" t="s">
        <v>220</v>
      </c>
      <c r="N116" s="91" t="s">
        <v>1072</v>
      </c>
      <c r="O116" s="91" t="s">
        <v>1072</v>
      </c>
      <c r="P116" s="78">
        <v>45864</v>
      </c>
      <c r="Q116" s="77" t="s">
        <v>232</v>
      </c>
      <c r="R116" s="74"/>
    </row>
    <row r="117" spans="1:18" hidden="1" x14ac:dyDescent="0.3">
      <c r="A117" s="76" t="e">
        <v>#N/A</v>
      </c>
      <c r="B117" s="92">
        <v>45868.772938726848</v>
      </c>
      <c r="C117" s="91" t="s">
        <v>380</v>
      </c>
      <c r="D117" s="91" t="s">
        <v>581</v>
      </c>
      <c r="E117" s="91" t="s">
        <v>221</v>
      </c>
      <c r="F117" s="91" t="s">
        <v>582</v>
      </c>
      <c r="G117" s="91" t="s">
        <v>185</v>
      </c>
      <c r="H117" s="91" t="s">
        <v>1072</v>
      </c>
      <c r="I117" s="91" t="s">
        <v>583</v>
      </c>
      <c r="J117" s="91" t="s">
        <v>1072</v>
      </c>
      <c r="K117" s="91" t="s">
        <v>1072</v>
      </c>
      <c r="L117" s="91" t="s">
        <v>1072</v>
      </c>
      <c r="M117" s="91" t="s">
        <v>220</v>
      </c>
      <c r="N117" s="91" t="s">
        <v>1072</v>
      </c>
      <c r="O117" s="91" t="s">
        <v>1072</v>
      </c>
      <c r="P117" s="75"/>
      <c r="Q117" s="77" t="s">
        <v>232</v>
      </c>
      <c r="R117" s="74"/>
    </row>
    <row r="118" spans="1:18" hidden="1" x14ac:dyDescent="0.3">
      <c r="A118" s="76" t="e">
        <v>#N/A</v>
      </c>
      <c r="B118" s="92">
        <v>45868.814626863423</v>
      </c>
      <c r="C118" s="91" t="s">
        <v>380</v>
      </c>
      <c r="D118" s="91" t="s">
        <v>584</v>
      </c>
      <c r="E118" s="91" t="s">
        <v>221</v>
      </c>
      <c r="F118" s="91" t="s">
        <v>585</v>
      </c>
      <c r="G118" s="91" t="s">
        <v>185</v>
      </c>
      <c r="H118" s="91" t="s">
        <v>1072</v>
      </c>
      <c r="I118" s="91" t="s">
        <v>586</v>
      </c>
      <c r="J118" s="91" t="s">
        <v>1072</v>
      </c>
      <c r="K118" s="91" t="s">
        <v>1072</v>
      </c>
      <c r="L118" s="91" t="s">
        <v>1072</v>
      </c>
      <c r="M118" s="91" t="s">
        <v>224</v>
      </c>
      <c r="N118" s="91" t="s">
        <v>1072</v>
      </c>
      <c r="O118" s="91" t="s">
        <v>1072</v>
      </c>
      <c r="P118" s="75"/>
      <c r="Q118" s="75"/>
      <c r="R118" s="74"/>
    </row>
    <row r="119" spans="1:18" hidden="1" x14ac:dyDescent="0.3">
      <c r="A119" s="76" t="e">
        <v>#N/A</v>
      </c>
      <c r="B119" s="92">
        <v>45870.65374775463</v>
      </c>
      <c r="C119" s="91" t="s">
        <v>380</v>
      </c>
      <c r="D119" s="91" t="s">
        <v>34</v>
      </c>
      <c r="E119" s="91" t="s">
        <v>221</v>
      </c>
      <c r="F119" s="91" t="s">
        <v>587</v>
      </c>
      <c r="G119" s="91" t="s">
        <v>185</v>
      </c>
      <c r="H119" s="91" t="s">
        <v>1072</v>
      </c>
      <c r="I119" s="91" t="s">
        <v>588</v>
      </c>
      <c r="J119" s="91" t="s">
        <v>1072</v>
      </c>
      <c r="K119" s="91" t="s">
        <v>1072</v>
      </c>
      <c r="L119" s="91" t="s">
        <v>29</v>
      </c>
      <c r="M119" s="91" t="s">
        <v>363</v>
      </c>
      <c r="N119" s="91" t="s">
        <v>1072</v>
      </c>
      <c r="O119" s="91" t="s">
        <v>1072</v>
      </c>
      <c r="P119" s="75"/>
      <c r="Q119" s="75"/>
      <c r="R119" s="74"/>
    </row>
    <row r="120" spans="1:18" hidden="1" x14ac:dyDescent="0.3">
      <c r="A120" s="72" t="s">
        <v>62</v>
      </c>
      <c r="B120" s="92">
        <v>45871.238052858796</v>
      </c>
      <c r="C120" s="91" t="s">
        <v>380</v>
      </c>
      <c r="D120" s="91" t="s">
        <v>589</v>
      </c>
      <c r="E120" s="91" t="s">
        <v>221</v>
      </c>
      <c r="F120" s="91" t="s">
        <v>590</v>
      </c>
      <c r="G120" s="91" t="s">
        <v>185</v>
      </c>
      <c r="H120" s="91" t="s">
        <v>1072</v>
      </c>
      <c r="I120" s="91" t="s">
        <v>591</v>
      </c>
      <c r="J120" s="91" t="s">
        <v>592</v>
      </c>
      <c r="K120" s="91" t="s">
        <v>1072</v>
      </c>
      <c r="L120" s="91" t="s">
        <v>1072</v>
      </c>
      <c r="M120" s="91" t="s">
        <v>514</v>
      </c>
      <c r="N120" s="91" t="s">
        <v>1072</v>
      </c>
      <c r="O120" s="91" t="s">
        <v>1072</v>
      </c>
      <c r="P120" s="78">
        <v>45928</v>
      </c>
      <c r="Q120" s="77" t="s">
        <v>232</v>
      </c>
      <c r="R120" s="74"/>
    </row>
    <row r="121" spans="1:18" hidden="1" x14ac:dyDescent="0.3">
      <c r="A121" s="72" t="s">
        <v>42</v>
      </c>
      <c r="B121" s="92">
        <v>45871.672623067127</v>
      </c>
      <c r="C121" s="91" t="s">
        <v>380</v>
      </c>
      <c r="D121" s="91" t="s">
        <v>593</v>
      </c>
      <c r="E121" s="91" t="s">
        <v>221</v>
      </c>
      <c r="F121" s="91" t="s">
        <v>594</v>
      </c>
      <c r="G121" s="91" t="s">
        <v>185</v>
      </c>
      <c r="H121" s="91" t="s">
        <v>1072</v>
      </c>
      <c r="I121" s="91" t="s">
        <v>595</v>
      </c>
      <c r="J121" s="91" t="s">
        <v>1072</v>
      </c>
      <c r="K121" s="91" t="s">
        <v>1072</v>
      </c>
      <c r="L121" s="91" t="s">
        <v>1072</v>
      </c>
      <c r="M121" s="91" t="s">
        <v>412</v>
      </c>
      <c r="N121" s="91" t="s">
        <v>1072</v>
      </c>
      <c r="O121" s="91" t="s">
        <v>1072</v>
      </c>
      <c r="P121" s="78">
        <v>45916</v>
      </c>
      <c r="Q121" s="77" t="s">
        <v>232</v>
      </c>
      <c r="R121" s="74"/>
    </row>
    <row r="122" spans="1:18" hidden="1" x14ac:dyDescent="0.3">
      <c r="A122" s="76" t="e">
        <v>#N/A</v>
      </c>
      <c r="B122" s="92">
        <v>45871.685713356484</v>
      </c>
      <c r="C122" s="91" t="s">
        <v>380</v>
      </c>
      <c r="D122" s="91" t="s">
        <v>596</v>
      </c>
      <c r="E122" s="91" t="s">
        <v>221</v>
      </c>
      <c r="F122" s="91" t="s">
        <v>597</v>
      </c>
      <c r="G122" s="91" t="s">
        <v>185</v>
      </c>
      <c r="H122" s="91" t="s">
        <v>1072</v>
      </c>
      <c r="I122" s="91" t="s">
        <v>598</v>
      </c>
      <c r="J122" s="91" t="s">
        <v>1072</v>
      </c>
      <c r="K122" s="91" t="s">
        <v>1072</v>
      </c>
      <c r="L122" s="91" t="s">
        <v>1072</v>
      </c>
      <c r="M122" s="91" t="s">
        <v>456</v>
      </c>
      <c r="N122" s="91" t="s">
        <v>1072</v>
      </c>
      <c r="O122" s="91" t="s">
        <v>1072</v>
      </c>
      <c r="P122" s="75"/>
      <c r="Q122" s="77" t="s">
        <v>491</v>
      </c>
      <c r="R122" s="74"/>
    </row>
    <row r="123" spans="1:18" hidden="1" x14ac:dyDescent="0.3">
      <c r="A123" s="76" t="e">
        <v>#N/A</v>
      </c>
      <c r="B123" s="92">
        <v>45873.339406087965</v>
      </c>
      <c r="C123" s="91" t="s">
        <v>380</v>
      </c>
      <c r="D123" s="91" t="s">
        <v>51</v>
      </c>
      <c r="E123" s="91" t="s">
        <v>221</v>
      </c>
      <c r="F123" s="91" t="s">
        <v>599</v>
      </c>
      <c r="G123" s="91" t="s">
        <v>185</v>
      </c>
      <c r="H123" s="91" t="s">
        <v>1072</v>
      </c>
      <c r="I123" s="91" t="s">
        <v>50</v>
      </c>
      <c r="J123" s="91" t="s">
        <v>52</v>
      </c>
      <c r="K123" s="91" t="s">
        <v>1072</v>
      </c>
      <c r="L123" s="91" t="s">
        <v>49</v>
      </c>
      <c r="M123" s="91" t="s">
        <v>224</v>
      </c>
      <c r="N123" s="91" t="s">
        <v>257</v>
      </c>
      <c r="O123" s="91" t="s">
        <v>1072</v>
      </c>
      <c r="P123" s="75"/>
      <c r="Q123" s="75"/>
      <c r="R123" s="74"/>
    </row>
    <row r="124" spans="1:18" hidden="1" x14ac:dyDescent="0.3">
      <c r="A124" s="76" t="e">
        <v>#N/A</v>
      </c>
      <c r="B124" s="92">
        <v>45873.348392627318</v>
      </c>
      <c r="C124" s="91" t="s">
        <v>380</v>
      </c>
      <c r="D124" s="91" t="s">
        <v>25</v>
      </c>
      <c r="E124" s="91" t="s">
        <v>221</v>
      </c>
      <c r="F124" s="91" t="s">
        <v>600</v>
      </c>
      <c r="G124" s="91" t="s">
        <v>185</v>
      </c>
      <c r="H124" s="91" t="s">
        <v>1072</v>
      </c>
      <c r="I124" s="91" t="s">
        <v>601</v>
      </c>
      <c r="J124" s="91" t="s">
        <v>26</v>
      </c>
      <c r="K124" s="91" t="s">
        <v>1072</v>
      </c>
      <c r="L124" s="91" t="s">
        <v>24</v>
      </c>
      <c r="M124" s="91" t="s">
        <v>276</v>
      </c>
      <c r="N124" s="91" t="s">
        <v>232</v>
      </c>
      <c r="O124" s="91" t="s">
        <v>1072</v>
      </c>
      <c r="P124" s="75"/>
      <c r="Q124" s="75"/>
      <c r="R124" s="74"/>
    </row>
    <row r="125" spans="1:18" hidden="1" x14ac:dyDescent="0.3">
      <c r="A125" s="76" t="e">
        <v>#N/A</v>
      </c>
      <c r="B125" s="92">
        <v>45873.542971516203</v>
      </c>
      <c r="C125" s="91" t="s">
        <v>380</v>
      </c>
      <c r="D125" s="91" t="s">
        <v>602</v>
      </c>
      <c r="E125" s="91" t="s">
        <v>221</v>
      </c>
      <c r="F125" s="91" t="s">
        <v>603</v>
      </c>
      <c r="G125" s="91" t="s">
        <v>185</v>
      </c>
      <c r="H125" s="91" t="s">
        <v>1072</v>
      </c>
      <c r="I125" s="91" t="s">
        <v>604</v>
      </c>
      <c r="J125" s="91" t="s">
        <v>1072</v>
      </c>
      <c r="K125" s="91" t="s">
        <v>256</v>
      </c>
      <c r="L125" s="91" t="s">
        <v>226</v>
      </c>
      <c r="M125" s="91" t="s">
        <v>237</v>
      </c>
      <c r="N125" s="91" t="s">
        <v>232</v>
      </c>
      <c r="O125" s="91" t="s">
        <v>1072</v>
      </c>
      <c r="P125" s="75"/>
      <c r="Q125" s="75"/>
      <c r="R125" s="74"/>
    </row>
    <row r="126" spans="1:18" hidden="1" x14ac:dyDescent="0.3">
      <c r="A126" s="76" t="e">
        <v>#N/A</v>
      </c>
      <c r="B126" s="92">
        <v>45873.567824548612</v>
      </c>
      <c r="C126" s="91" t="s">
        <v>380</v>
      </c>
      <c r="D126" s="91" t="s">
        <v>605</v>
      </c>
      <c r="E126" s="91" t="s">
        <v>221</v>
      </c>
      <c r="F126" s="91" t="s">
        <v>606</v>
      </c>
      <c r="G126" s="91" t="s">
        <v>185</v>
      </c>
      <c r="H126" s="91" t="s">
        <v>1072</v>
      </c>
      <c r="I126" s="91" t="s">
        <v>607</v>
      </c>
      <c r="J126" s="91" t="s">
        <v>1072</v>
      </c>
      <c r="K126" s="91" t="s">
        <v>256</v>
      </c>
      <c r="L126" s="91" t="s">
        <v>226</v>
      </c>
      <c r="M126" s="91" t="s">
        <v>399</v>
      </c>
      <c r="N126" s="91" t="s">
        <v>323</v>
      </c>
      <c r="O126" s="91" t="s">
        <v>1072</v>
      </c>
      <c r="P126" s="75"/>
      <c r="Q126" s="75"/>
      <c r="R126" s="74"/>
    </row>
    <row r="127" spans="1:18" hidden="1" x14ac:dyDescent="0.3">
      <c r="A127" s="76" t="e">
        <v>#N/A</v>
      </c>
      <c r="B127" s="92">
        <v>45873.664704594907</v>
      </c>
      <c r="C127" s="91" t="s">
        <v>380</v>
      </c>
      <c r="D127" s="91" t="s">
        <v>608</v>
      </c>
      <c r="E127" s="91" t="s">
        <v>221</v>
      </c>
      <c r="F127" s="91" t="s">
        <v>609</v>
      </c>
      <c r="G127" s="91" t="s">
        <v>185</v>
      </c>
      <c r="H127" s="91" t="s">
        <v>1072</v>
      </c>
      <c r="I127" s="91" t="s">
        <v>610</v>
      </c>
      <c r="J127" s="91" t="s">
        <v>611</v>
      </c>
      <c r="K127" s="91" t="s">
        <v>256</v>
      </c>
      <c r="L127" s="91" t="s">
        <v>226</v>
      </c>
      <c r="M127" s="91" t="s">
        <v>612</v>
      </c>
      <c r="N127" s="91" t="s">
        <v>238</v>
      </c>
      <c r="O127" s="91" t="s">
        <v>1072</v>
      </c>
      <c r="P127" s="75"/>
      <c r="Q127" s="75"/>
      <c r="R127" s="74"/>
    </row>
    <row r="128" spans="1:18" hidden="1" x14ac:dyDescent="0.3">
      <c r="A128" s="76" t="e">
        <v>#N/A</v>
      </c>
      <c r="B128" s="92">
        <v>45874.678321631945</v>
      </c>
      <c r="C128" s="91" t="s">
        <v>380</v>
      </c>
      <c r="D128" s="91" t="s">
        <v>69</v>
      </c>
      <c r="E128" s="91" t="s">
        <v>221</v>
      </c>
      <c r="F128" s="91" t="s">
        <v>613</v>
      </c>
      <c r="G128" s="91" t="s">
        <v>185</v>
      </c>
      <c r="H128" s="91" t="s">
        <v>1072</v>
      </c>
      <c r="I128" s="91" t="s">
        <v>614</v>
      </c>
      <c r="J128" s="91" t="s">
        <v>70</v>
      </c>
      <c r="K128" s="91" t="s">
        <v>304</v>
      </c>
      <c r="L128" s="91" t="s">
        <v>27</v>
      </c>
      <c r="M128" s="91" t="s">
        <v>506</v>
      </c>
      <c r="N128" s="91" t="s">
        <v>257</v>
      </c>
      <c r="O128" s="91" t="s">
        <v>1072</v>
      </c>
      <c r="P128" s="75"/>
      <c r="Q128" s="77" t="s">
        <v>232</v>
      </c>
      <c r="R128" s="74"/>
    </row>
    <row r="129" spans="1:18" hidden="1" x14ac:dyDescent="0.3">
      <c r="A129" s="72" t="s">
        <v>32</v>
      </c>
      <c r="B129" s="92">
        <v>45874.691017488425</v>
      </c>
      <c r="C129" s="91" t="s">
        <v>380</v>
      </c>
      <c r="D129" s="91" t="s">
        <v>615</v>
      </c>
      <c r="E129" s="91" t="s">
        <v>221</v>
      </c>
      <c r="F129" s="91" t="s">
        <v>616</v>
      </c>
      <c r="G129" s="91" t="s">
        <v>185</v>
      </c>
      <c r="H129" s="91" t="s">
        <v>1072</v>
      </c>
      <c r="I129" s="91" t="s">
        <v>617</v>
      </c>
      <c r="J129" s="91" t="s">
        <v>618</v>
      </c>
      <c r="K129" s="91" t="s">
        <v>1072</v>
      </c>
      <c r="L129" s="91" t="s">
        <v>226</v>
      </c>
      <c r="M129" s="91" t="s">
        <v>612</v>
      </c>
      <c r="N129" s="91" t="s">
        <v>1072</v>
      </c>
      <c r="O129" s="91" t="s">
        <v>1072</v>
      </c>
      <c r="P129" s="78">
        <v>45864</v>
      </c>
      <c r="Q129" s="77" t="s">
        <v>448</v>
      </c>
      <c r="R129" s="74"/>
    </row>
    <row r="130" spans="1:18" hidden="1" x14ac:dyDescent="0.3">
      <c r="A130" s="76" t="e">
        <v>#N/A</v>
      </c>
      <c r="B130" s="92">
        <v>45874.734672129627</v>
      </c>
      <c r="C130" s="91" t="s">
        <v>380</v>
      </c>
      <c r="D130" s="91" t="s">
        <v>619</v>
      </c>
      <c r="E130" s="91" t="s">
        <v>221</v>
      </c>
      <c r="F130" s="91" t="s">
        <v>620</v>
      </c>
      <c r="G130" s="91" t="s">
        <v>185</v>
      </c>
      <c r="H130" s="91" t="s">
        <v>1072</v>
      </c>
      <c r="I130" s="91" t="s">
        <v>621</v>
      </c>
      <c r="J130" s="91" t="s">
        <v>1072</v>
      </c>
      <c r="K130" s="91" t="s">
        <v>1072</v>
      </c>
      <c r="L130" s="91" t="s">
        <v>226</v>
      </c>
      <c r="M130" s="91" t="s">
        <v>622</v>
      </c>
      <c r="N130" s="91" t="s">
        <v>1072</v>
      </c>
      <c r="O130" s="91" t="s">
        <v>1072</v>
      </c>
      <c r="P130" s="75"/>
      <c r="Q130" s="75"/>
      <c r="R130" s="74"/>
    </row>
    <row r="131" spans="1:18" hidden="1" x14ac:dyDescent="0.3">
      <c r="A131" s="76" t="e">
        <v>#N/A</v>
      </c>
      <c r="B131" s="92">
        <v>45875.218469942127</v>
      </c>
      <c r="C131" s="91" t="s">
        <v>380</v>
      </c>
      <c r="D131" s="91" t="s">
        <v>623</v>
      </c>
      <c r="E131" s="91" t="s">
        <v>221</v>
      </c>
      <c r="F131" s="91" t="s">
        <v>624</v>
      </c>
      <c r="G131" s="91" t="s">
        <v>185</v>
      </c>
      <c r="H131" s="91" t="s">
        <v>1072</v>
      </c>
      <c r="I131" s="91" t="s">
        <v>625</v>
      </c>
      <c r="J131" s="91" t="s">
        <v>1072</v>
      </c>
      <c r="K131" s="91" t="s">
        <v>1072</v>
      </c>
      <c r="L131" s="91" t="s">
        <v>1072</v>
      </c>
      <c r="M131" s="91" t="s">
        <v>253</v>
      </c>
      <c r="N131" s="91" t="s">
        <v>1072</v>
      </c>
      <c r="O131" s="91" t="s">
        <v>1072</v>
      </c>
      <c r="P131" s="75"/>
      <c r="Q131" s="75"/>
      <c r="R131" s="74"/>
    </row>
    <row r="132" spans="1:18" hidden="1" x14ac:dyDescent="0.3">
      <c r="A132" s="76" t="e">
        <v>#N/A</v>
      </c>
      <c r="B132" s="92">
        <v>45875.322609571762</v>
      </c>
      <c r="C132" s="91" t="s">
        <v>380</v>
      </c>
      <c r="D132" s="91" t="s">
        <v>141</v>
      </c>
      <c r="E132" s="91" t="s">
        <v>221</v>
      </c>
      <c r="F132" s="91" t="s">
        <v>626</v>
      </c>
      <c r="G132" s="91" t="s">
        <v>185</v>
      </c>
      <c r="H132" s="91" t="s">
        <v>1072</v>
      </c>
      <c r="I132" s="91" t="s">
        <v>627</v>
      </c>
      <c r="J132" s="91" t="s">
        <v>142</v>
      </c>
      <c r="K132" s="91" t="s">
        <v>1072</v>
      </c>
      <c r="L132" s="91" t="s">
        <v>53</v>
      </c>
      <c r="M132" s="91" t="s">
        <v>276</v>
      </c>
      <c r="N132" s="91" t="s">
        <v>232</v>
      </c>
      <c r="O132" s="91" t="s">
        <v>291</v>
      </c>
      <c r="P132" s="75"/>
      <c r="Q132" s="75"/>
      <c r="R132" s="74"/>
    </row>
    <row r="133" spans="1:18" hidden="1" x14ac:dyDescent="0.3">
      <c r="A133" s="76" t="e">
        <v>#N/A</v>
      </c>
      <c r="B133" s="92">
        <v>45875.46942872685</v>
      </c>
      <c r="C133" s="91" t="s">
        <v>380</v>
      </c>
      <c r="D133" s="91" t="s">
        <v>628</v>
      </c>
      <c r="E133" s="91" t="s">
        <v>221</v>
      </c>
      <c r="F133" s="91" t="s">
        <v>629</v>
      </c>
      <c r="G133" s="91" t="s">
        <v>185</v>
      </c>
      <c r="H133" s="91" t="s">
        <v>1072</v>
      </c>
      <c r="I133" s="91" t="s">
        <v>630</v>
      </c>
      <c r="J133" s="91" t="s">
        <v>1072</v>
      </c>
      <c r="K133" s="91" t="s">
        <v>1072</v>
      </c>
      <c r="L133" s="91" t="s">
        <v>226</v>
      </c>
      <c r="M133" s="91" t="s">
        <v>631</v>
      </c>
      <c r="N133" s="91" t="s">
        <v>232</v>
      </c>
      <c r="O133" s="91" t="s">
        <v>1072</v>
      </c>
      <c r="P133" s="75"/>
      <c r="Q133" s="75"/>
      <c r="R133" s="74"/>
    </row>
    <row r="134" spans="1:18" hidden="1" x14ac:dyDescent="0.3">
      <c r="A134" s="72" t="s">
        <v>60</v>
      </c>
      <c r="B134" s="92">
        <v>45875.535846701387</v>
      </c>
      <c r="C134" s="91" t="s">
        <v>380</v>
      </c>
      <c r="D134" s="91" t="s">
        <v>632</v>
      </c>
      <c r="E134" s="91" t="s">
        <v>221</v>
      </c>
      <c r="F134" s="91" t="s">
        <v>633</v>
      </c>
      <c r="G134" s="91" t="s">
        <v>185</v>
      </c>
      <c r="H134" s="91" t="s">
        <v>1072</v>
      </c>
      <c r="I134" s="91" t="s">
        <v>634</v>
      </c>
      <c r="J134" s="91" t="s">
        <v>1072</v>
      </c>
      <c r="K134" s="91" t="s">
        <v>1072</v>
      </c>
      <c r="L134" s="91" t="s">
        <v>1072</v>
      </c>
      <c r="M134" s="91" t="s">
        <v>635</v>
      </c>
      <c r="N134" s="91" t="s">
        <v>491</v>
      </c>
      <c r="O134" s="91" t="s">
        <v>1072</v>
      </c>
      <c r="P134" s="75"/>
      <c r="Q134" s="77" t="s">
        <v>232</v>
      </c>
      <c r="R134" s="74"/>
    </row>
    <row r="135" spans="1:18" hidden="1" x14ac:dyDescent="0.3">
      <c r="A135" s="72" t="s">
        <v>54</v>
      </c>
      <c r="B135" s="92">
        <v>45875.841478229166</v>
      </c>
      <c r="C135" s="91" t="s">
        <v>380</v>
      </c>
      <c r="D135" s="91" t="s">
        <v>636</v>
      </c>
      <c r="E135" s="91" t="s">
        <v>221</v>
      </c>
      <c r="F135" s="91" t="s">
        <v>637</v>
      </c>
      <c r="G135" s="91" t="s">
        <v>185</v>
      </c>
      <c r="H135" s="91" t="s">
        <v>1072</v>
      </c>
      <c r="I135" s="91" t="s">
        <v>638</v>
      </c>
      <c r="J135" s="91" t="s">
        <v>1072</v>
      </c>
      <c r="K135" s="91" t="s">
        <v>1072</v>
      </c>
      <c r="L135" s="91" t="s">
        <v>226</v>
      </c>
      <c r="M135" s="91" t="s">
        <v>555</v>
      </c>
      <c r="N135" s="91" t="s">
        <v>1072</v>
      </c>
      <c r="O135" s="91" t="s">
        <v>1072</v>
      </c>
      <c r="P135" s="78">
        <v>45942</v>
      </c>
      <c r="Q135" s="77" t="s">
        <v>286</v>
      </c>
      <c r="R135" s="74"/>
    </row>
    <row r="136" spans="1:18" hidden="1" x14ac:dyDescent="0.3">
      <c r="A136" s="72" t="s">
        <v>77</v>
      </c>
      <c r="B136" s="92">
        <v>45875.966080324077</v>
      </c>
      <c r="C136" s="91" t="s">
        <v>380</v>
      </c>
      <c r="D136" s="91" t="s">
        <v>639</v>
      </c>
      <c r="E136" s="91" t="s">
        <v>221</v>
      </c>
      <c r="F136" s="91" t="s">
        <v>640</v>
      </c>
      <c r="G136" s="91" t="s">
        <v>185</v>
      </c>
      <c r="H136" s="91" t="s">
        <v>1072</v>
      </c>
      <c r="I136" s="91" t="s">
        <v>641</v>
      </c>
      <c r="J136" s="91" t="s">
        <v>642</v>
      </c>
      <c r="K136" s="91" t="s">
        <v>1072</v>
      </c>
      <c r="L136" s="91" t="s">
        <v>1072</v>
      </c>
      <c r="M136" s="91" t="s">
        <v>643</v>
      </c>
      <c r="N136" s="91" t="s">
        <v>1072</v>
      </c>
      <c r="O136" s="91" t="s">
        <v>1072</v>
      </c>
      <c r="P136" s="75"/>
      <c r="Q136" s="75"/>
      <c r="R136" s="74"/>
    </row>
    <row r="137" spans="1:18" hidden="1" x14ac:dyDescent="0.3">
      <c r="A137" s="72" t="s">
        <v>66</v>
      </c>
      <c r="B137" s="92">
        <v>45876.573536388889</v>
      </c>
      <c r="C137" s="91" t="s">
        <v>380</v>
      </c>
      <c r="D137" s="91" t="s">
        <v>644</v>
      </c>
      <c r="E137" s="91" t="s">
        <v>221</v>
      </c>
      <c r="F137" s="91" t="s">
        <v>645</v>
      </c>
      <c r="G137" s="91" t="s">
        <v>185</v>
      </c>
      <c r="H137" s="91" t="s">
        <v>1072</v>
      </c>
      <c r="I137" s="91" t="s">
        <v>646</v>
      </c>
      <c r="J137" s="91" t="s">
        <v>1072</v>
      </c>
      <c r="K137" s="91" t="s">
        <v>1072</v>
      </c>
      <c r="L137" s="91" t="s">
        <v>1072</v>
      </c>
      <c r="M137" s="91" t="s">
        <v>253</v>
      </c>
      <c r="N137" s="91" t="s">
        <v>647</v>
      </c>
      <c r="O137" s="91" t="s">
        <v>1072</v>
      </c>
      <c r="P137" s="75"/>
      <c r="Q137" s="75"/>
      <c r="R137" s="74"/>
    </row>
    <row r="138" spans="1:18" hidden="1" x14ac:dyDescent="0.3">
      <c r="A138" s="76" t="e">
        <v>#N/A</v>
      </c>
      <c r="B138" s="92">
        <v>45876.574842685186</v>
      </c>
      <c r="C138" s="91" t="s">
        <v>380</v>
      </c>
      <c r="D138" s="91" t="s">
        <v>648</v>
      </c>
      <c r="E138" s="91" t="s">
        <v>221</v>
      </c>
      <c r="F138" s="91" t="s">
        <v>649</v>
      </c>
      <c r="G138" s="91" t="s">
        <v>185</v>
      </c>
      <c r="H138" s="91" t="s">
        <v>1072</v>
      </c>
      <c r="I138" s="91" t="s">
        <v>650</v>
      </c>
      <c r="J138" s="91" t="s">
        <v>1072</v>
      </c>
      <c r="K138" s="91" t="s">
        <v>1072</v>
      </c>
      <c r="L138" s="91" t="s">
        <v>1072</v>
      </c>
      <c r="M138" s="91" t="s">
        <v>290</v>
      </c>
      <c r="N138" s="91" t="s">
        <v>651</v>
      </c>
      <c r="O138" s="91" t="s">
        <v>1072</v>
      </c>
      <c r="P138" s="75"/>
      <c r="Q138" s="75"/>
      <c r="R138" s="74"/>
    </row>
    <row r="139" spans="1:18" hidden="1" x14ac:dyDescent="0.3">
      <c r="A139" s="76" t="e">
        <v>#N/A</v>
      </c>
      <c r="B139" s="92">
        <v>45876.575688819445</v>
      </c>
      <c r="C139" s="91" t="s">
        <v>380</v>
      </c>
      <c r="D139" s="91" t="s">
        <v>652</v>
      </c>
      <c r="E139" s="91" t="s">
        <v>221</v>
      </c>
      <c r="F139" s="91" t="s">
        <v>653</v>
      </c>
      <c r="G139" s="91" t="s">
        <v>185</v>
      </c>
      <c r="H139" s="91" t="s">
        <v>1072</v>
      </c>
      <c r="I139" s="91" t="s">
        <v>654</v>
      </c>
      <c r="J139" s="91" t="s">
        <v>1072</v>
      </c>
      <c r="K139" s="91" t="s">
        <v>1072</v>
      </c>
      <c r="L139" s="91" t="s">
        <v>1072</v>
      </c>
      <c r="M139" s="91" t="s">
        <v>655</v>
      </c>
      <c r="N139" s="91" t="s">
        <v>656</v>
      </c>
      <c r="O139" s="91" t="s">
        <v>1072</v>
      </c>
      <c r="P139" s="75"/>
      <c r="Q139" s="75"/>
      <c r="R139" s="74"/>
    </row>
    <row r="140" spans="1:18" hidden="1" x14ac:dyDescent="0.3">
      <c r="A140" s="76" t="e">
        <v>#N/A</v>
      </c>
      <c r="B140" s="92">
        <v>45876.576419166668</v>
      </c>
      <c r="C140" s="91" t="s">
        <v>380</v>
      </c>
      <c r="D140" s="91" t="s">
        <v>657</v>
      </c>
      <c r="E140" s="91" t="s">
        <v>221</v>
      </c>
      <c r="F140" s="91" t="s">
        <v>658</v>
      </c>
      <c r="G140" s="91" t="s">
        <v>185</v>
      </c>
      <c r="H140" s="91" t="s">
        <v>1072</v>
      </c>
      <c r="I140" s="91" t="s">
        <v>659</v>
      </c>
      <c r="J140" s="91" t="s">
        <v>1072</v>
      </c>
      <c r="K140" s="91" t="s">
        <v>1072</v>
      </c>
      <c r="L140" s="91" t="s">
        <v>1072</v>
      </c>
      <c r="M140" s="91" t="s">
        <v>422</v>
      </c>
      <c r="N140" s="91" t="s">
        <v>660</v>
      </c>
      <c r="O140" s="91" t="s">
        <v>1072</v>
      </c>
      <c r="P140" s="75"/>
      <c r="Q140" s="75"/>
      <c r="R140" s="74"/>
    </row>
    <row r="141" spans="1:18" hidden="1" x14ac:dyDescent="0.3">
      <c r="A141" s="72" t="s">
        <v>40</v>
      </c>
      <c r="B141" s="92">
        <v>45876.576925289351</v>
      </c>
      <c r="C141" s="91" t="s">
        <v>380</v>
      </c>
      <c r="D141" s="91" t="s">
        <v>661</v>
      </c>
      <c r="E141" s="91" t="s">
        <v>221</v>
      </c>
      <c r="F141" s="91" t="s">
        <v>662</v>
      </c>
      <c r="G141" s="91" t="s">
        <v>185</v>
      </c>
      <c r="H141" s="91" t="s">
        <v>1072</v>
      </c>
      <c r="I141" s="91" t="s">
        <v>663</v>
      </c>
      <c r="J141" s="91" t="s">
        <v>1072</v>
      </c>
      <c r="K141" s="91" t="s">
        <v>1072</v>
      </c>
      <c r="L141" s="91" t="s">
        <v>1072</v>
      </c>
      <c r="M141" s="91" t="s">
        <v>253</v>
      </c>
      <c r="N141" s="91" t="s">
        <v>647</v>
      </c>
      <c r="O141" s="91" t="s">
        <v>1072</v>
      </c>
      <c r="P141" s="78">
        <v>45916</v>
      </c>
      <c r="Q141" s="75"/>
      <c r="R141" s="74"/>
    </row>
    <row r="142" spans="1:18" hidden="1" x14ac:dyDescent="0.3">
      <c r="A142" s="72" t="s">
        <v>144</v>
      </c>
      <c r="B142" s="92">
        <v>45876.577582164355</v>
      </c>
      <c r="C142" s="91" t="s">
        <v>380</v>
      </c>
      <c r="D142" s="91" t="s">
        <v>664</v>
      </c>
      <c r="E142" s="91" t="s">
        <v>221</v>
      </c>
      <c r="F142" s="91" t="s">
        <v>665</v>
      </c>
      <c r="G142" s="91" t="s">
        <v>185</v>
      </c>
      <c r="H142" s="91" t="s">
        <v>1072</v>
      </c>
      <c r="I142" s="91" t="s">
        <v>666</v>
      </c>
      <c r="J142" s="91" t="s">
        <v>1072</v>
      </c>
      <c r="K142" s="91" t="s">
        <v>1072</v>
      </c>
      <c r="L142" s="91" t="s">
        <v>1072</v>
      </c>
      <c r="M142" s="91" t="s">
        <v>253</v>
      </c>
      <c r="N142" s="91" t="s">
        <v>647</v>
      </c>
      <c r="O142" s="91" t="s">
        <v>1072</v>
      </c>
      <c r="P142" s="74"/>
      <c r="Q142" s="73" t="s">
        <v>232</v>
      </c>
      <c r="R142" s="73" t="s">
        <v>297</v>
      </c>
    </row>
    <row r="143" spans="1:18" hidden="1" x14ac:dyDescent="0.3">
      <c r="A143" s="72" t="s">
        <v>37</v>
      </c>
      <c r="B143" s="92">
        <v>45876.578273298612</v>
      </c>
      <c r="C143" s="91" t="s">
        <v>380</v>
      </c>
      <c r="D143" s="91" t="s">
        <v>667</v>
      </c>
      <c r="E143" s="91" t="s">
        <v>221</v>
      </c>
      <c r="F143" s="91" t="s">
        <v>665</v>
      </c>
      <c r="G143" s="91" t="s">
        <v>185</v>
      </c>
      <c r="H143" s="91" t="s">
        <v>1072</v>
      </c>
      <c r="I143" s="91" t="s">
        <v>666</v>
      </c>
      <c r="J143" s="91" t="s">
        <v>1072</v>
      </c>
      <c r="K143" s="91" t="s">
        <v>1072</v>
      </c>
      <c r="L143" s="91" t="s">
        <v>1072</v>
      </c>
      <c r="M143" s="91" t="s">
        <v>253</v>
      </c>
      <c r="N143" s="91" t="s">
        <v>647</v>
      </c>
      <c r="O143" s="91" t="s">
        <v>1072</v>
      </c>
      <c r="P143" s="79">
        <v>45916</v>
      </c>
      <c r="Q143" s="73" t="s">
        <v>232</v>
      </c>
      <c r="R143" s="74"/>
    </row>
    <row r="144" spans="1:18" hidden="1" x14ac:dyDescent="0.3">
      <c r="A144" s="72" t="s">
        <v>39</v>
      </c>
      <c r="B144" s="92">
        <v>45876.906754178242</v>
      </c>
      <c r="C144" s="91" t="s">
        <v>380</v>
      </c>
      <c r="D144" s="91" t="s">
        <v>668</v>
      </c>
      <c r="E144" s="91" t="s">
        <v>221</v>
      </c>
      <c r="F144" s="91" t="s">
        <v>669</v>
      </c>
      <c r="G144" s="91" t="s">
        <v>185</v>
      </c>
      <c r="H144" s="91" t="s">
        <v>1072</v>
      </c>
      <c r="I144" s="91" t="s">
        <v>670</v>
      </c>
      <c r="J144" s="91" t="s">
        <v>1072</v>
      </c>
      <c r="K144" s="91" t="s">
        <v>1072</v>
      </c>
      <c r="L144" s="91" t="s">
        <v>1072</v>
      </c>
      <c r="M144" s="91" t="s">
        <v>253</v>
      </c>
      <c r="N144" s="91" t="s">
        <v>647</v>
      </c>
      <c r="O144" s="91" t="s">
        <v>1072</v>
      </c>
      <c r="P144" s="79">
        <v>45916</v>
      </c>
      <c r="Q144" s="73" t="s">
        <v>232</v>
      </c>
      <c r="R144" s="74"/>
    </row>
    <row r="145" spans="1:18" hidden="1" x14ac:dyDescent="0.3">
      <c r="A145" s="72" t="s">
        <v>31</v>
      </c>
      <c r="B145" s="92">
        <v>45876.997203101855</v>
      </c>
      <c r="C145" s="91" t="s">
        <v>380</v>
      </c>
      <c r="D145" s="91" t="s">
        <v>671</v>
      </c>
      <c r="E145" s="91" t="s">
        <v>221</v>
      </c>
      <c r="F145" s="91" t="s">
        <v>672</v>
      </c>
      <c r="G145" s="91" t="s">
        <v>185</v>
      </c>
      <c r="H145" s="91" t="s">
        <v>1072</v>
      </c>
      <c r="I145" s="91" t="s">
        <v>673</v>
      </c>
      <c r="J145" s="91" t="s">
        <v>1072</v>
      </c>
      <c r="K145" s="91" t="s">
        <v>1072</v>
      </c>
      <c r="L145" s="91" t="s">
        <v>1072</v>
      </c>
      <c r="M145" s="91" t="s">
        <v>647</v>
      </c>
      <c r="N145" s="91" t="s">
        <v>1072</v>
      </c>
      <c r="O145" s="91" t="s">
        <v>1072</v>
      </c>
      <c r="P145" s="74"/>
      <c r="Q145" s="74"/>
      <c r="R145" s="74"/>
    </row>
    <row r="146" spans="1:18" hidden="1" x14ac:dyDescent="0.3">
      <c r="A146" s="72" t="s">
        <v>17</v>
      </c>
      <c r="B146" s="92">
        <v>45877.771061574073</v>
      </c>
      <c r="C146" s="91" t="s">
        <v>380</v>
      </c>
      <c r="D146" s="91" t="s">
        <v>674</v>
      </c>
      <c r="E146" s="91" t="s">
        <v>221</v>
      </c>
      <c r="F146" s="91" t="s">
        <v>675</v>
      </c>
      <c r="G146" s="91" t="s">
        <v>185</v>
      </c>
      <c r="H146" s="91" t="s">
        <v>1072</v>
      </c>
      <c r="I146" s="91" t="s">
        <v>676</v>
      </c>
      <c r="J146" s="91" t="s">
        <v>1072</v>
      </c>
      <c r="K146" s="91" t="s">
        <v>1072</v>
      </c>
      <c r="L146" s="91" t="s">
        <v>1072</v>
      </c>
      <c r="M146" s="91" t="s">
        <v>643</v>
      </c>
      <c r="N146" s="91" t="s">
        <v>1072</v>
      </c>
      <c r="O146" s="91" t="s">
        <v>1072</v>
      </c>
      <c r="P146" s="74"/>
      <c r="Q146" s="74"/>
      <c r="R146" s="74"/>
    </row>
    <row r="147" spans="1:18" hidden="1" x14ac:dyDescent="0.3">
      <c r="A147" s="76" t="e">
        <v>#N/A</v>
      </c>
      <c r="B147" s="92">
        <v>45877.806863287035</v>
      </c>
      <c r="C147" s="91" t="s">
        <v>380</v>
      </c>
      <c r="D147" s="91" t="s">
        <v>677</v>
      </c>
      <c r="E147" s="91" t="s">
        <v>221</v>
      </c>
      <c r="F147" s="91" t="s">
        <v>678</v>
      </c>
      <c r="G147" s="91" t="s">
        <v>185</v>
      </c>
      <c r="H147" s="91" t="s">
        <v>1072</v>
      </c>
      <c r="I147" s="91" t="s">
        <v>679</v>
      </c>
      <c r="J147" s="91" t="s">
        <v>680</v>
      </c>
      <c r="K147" s="91" t="s">
        <v>256</v>
      </c>
      <c r="L147" s="91" t="s">
        <v>226</v>
      </c>
      <c r="M147" s="91" t="s">
        <v>681</v>
      </c>
      <c r="N147" s="91" t="s">
        <v>232</v>
      </c>
      <c r="O147" s="91" t="s">
        <v>1072</v>
      </c>
      <c r="P147" s="74"/>
      <c r="Q147" s="74"/>
      <c r="R147" s="74"/>
    </row>
    <row r="148" spans="1:18" hidden="1" x14ac:dyDescent="0.3">
      <c r="A148" s="72" t="s">
        <v>21</v>
      </c>
      <c r="B148" s="92">
        <v>45877.829761875</v>
      </c>
      <c r="C148" s="91" t="s">
        <v>380</v>
      </c>
      <c r="D148" s="91" t="s">
        <v>682</v>
      </c>
      <c r="E148" s="91" t="s">
        <v>221</v>
      </c>
      <c r="F148" s="91" t="s">
        <v>683</v>
      </c>
      <c r="G148" s="91" t="s">
        <v>185</v>
      </c>
      <c r="H148" s="91" t="s">
        <v>1072</v>
      </c>
      <c r="I148" s="91" t="s">
        <v>684</v>
      </c>
      <c r="J148" s="91" t="s">
        <v>685</v>
      </c>
      <c r="K148" s="91" t="s">
        <v>250</v>
      </c>
      <c r="L148" s="91" t="s">
        <v>29</v>
      </c>
      <c r="M148" s="91" t="s">
        <v>686</v>
      </c>
      <c r="N148" s="91" t="s">
        <v>232</v>
      </c>
      <c r="O148" s="91" t="s">
        <v>1072</v>
      </c>
      <c r="P148" s="74"/>
      <c r="Q148" s="74"/>
      <c r="R148" s="74"/>
    </row>
    <row r="149" spans="1:18" hidden="1" x14ac:dyDescent="0.3">
      <c r="A149" s="72" t="s">
        <v>20</v>
      </c>
      <c r="B149" s="92">
        <v>45877.96677042824</v>
      </c>
      <c r="C149" s="91" t="s">
        <v>380</v>
      </c>
      <c r="D149" s="91" t="s">
        <v>687</v>
      </c>
      <c r="E149" s="91" t="s">
        <v>221</v>
      </c>
      <c r="F149" s="91" t="s">
        <v>688</v>
      </c>
      <c r="G149" s="91" t="s">
        <v>185</v>
      </c>
      <c r="H149" s="91" t="s">
        <v>1072</v>
      </c>
      <c r="I149" s="91" t="s">
        <v>689</v>
      </c>
      <c r="J149" s="91" t="s">
        <v>1072</v>
      </c>
      <c r="K149" s="91" t="s">
        <v>1072</v>
      </c>
      <c r="L149" s="91" t="s">
        <v>226</v>
      </c>
      <c r="M149" s="91" t="s">
        <v>690</v>
      </c>
      <c r="N149" s="91" t="s">
        <v>1072</v>
      </c>
      <c r="O149" s="91" t="s">
        <v>1072</v>
      </c>
      <c r="P149" s="74"/>
      <c r="Q149" s="74"/>
      <c r="R149" s="74"/>
    </row>
    <row r="150" spans="1:18" hidden="1" x14ac:dyDescent="0.3">
      <c r="A150" s="72" t="s">
        <v>19</v>
      </c>
      <c r="B150" s="92">
        <v>45879.053434548608</v>
      </c>
      <c r="C150" s="91" t="s">
        <v>380</v>
      </c>
      <c r="D150" s="91" t="s">
        <v>691</v>
      </c>
      <c r="E150" s="91" t="s">
        <v>221</v>
      </c>
      <c r="F150" s="91" t="s">
        <v>692</v>
      </c>
      <c r="G150" s="91" t="s">
        <v>185</v>
      </c>
      <c r="H150" s="91" t="s">
        <v>1072</v>
      </c>
      <c r="I150" s="91" t="s">
        <v>693</v>
      </c>
      <c r="J150" s="91" t="s">
        <v>694</v>
      </c>
      <c r="K150" s="91" t="s">
        <v>256</v>
      </c>
      <c r="L150" s="91" t="s">
        <v>226</v>
      </c>
      <c r="M150" s="91" t="s">
        <v>237</v>
      </c>
      <c r="N150" s="91" t="s">
        <v>238</v>
      </c>
      <c r="O150" s="91" t="s">
        <v>1072</v>
      </c>
      <c r="P150" s="74"/>
      <c r="Q150" s="74"/>
      <c r="R150" s="74"/>
    </row>
    <row r="151" spans="1:18" hidden="1" x14ac:dyDescent="0.3">
      <c r="A151" s="72" t="s">
        <v>30</v>
      </c>
      <c r="B151" s="92">
        <v>45879.489541145835</v>
      </c>
      <c r="C151" s="91" t="s">
        <v>380</v>
      </c>
      <c r="D151" s="91" t="s">
        <v>695</v>
      </c>
      <c r="E151" s="91" t="s">
        <v>221</v>
      </c>
      <c r="F151" s="91" t="s">
        <v>696</v>
      </c>
      <c r="G151" s="91" t="s">
        <v>185</v>
      </c>
      <c r="H151" s="91" t="s">
        <v>1072</v>
      </c>
      <c r="I151" s="91" t="s">
        <v>697</v>
      </c>
      <c r="J151" s="91" t="s">
        <v>1072</v>
      </c>
      <c r="K151" s="91" t="s">
        <v>1072</v>
      </c>
      <c r="L151" s="91" t="s">
        <v>1072</v>
      </c>
      <c r="M151" s="91" t="s">
        <v>253</v>
      </c>
      <c r="N151" s="91" t="s">
        <v>1072</v>
      </c>
      <c r="O151" s="91" t="s">
        <v>1072</v>
      </c>
      <c r="P151" s="74"/>
      <c r="Q151" s="74"/>
      <c r="R151" s="74"/>
    </row>
    <row r="152" spans="1:18" hidden="1" x14ac:dyDescent="0.3">
      <c r="A152" s="76" t="e">
        <v>#N/A</v>
      </c>
      <c r="B152" s="92">
        <v>45879.555885810187</v>
      </c>
      <c r="C152" s="91" t="s">
        <v>380</v>
      </c>
      <c r="D152" s="91" t="s">
        <v>698</v>
      </c>
      <c r="E152" s="91" t="s">
        <v>221</v>
      </c>
      <c r="F152" s="91" t="s">
        <v>699</v>
      </c>
      <c r="G152" s="91" t="s">
        <v>185</v>
      </c>
      <c r="H152" s="91" t="s">
        <v>1072</v>
      </c>
      <c r="I152" s="91" t="s">
        <v>700</v>
      </c>
      <c r="J152" s="91" t="s">
        <v>1072</v>
      </c>
      <c r="K152" s="91" t="s">
        <v>1072</v>
      </c>
      <c r="L152" s="91" t="s">
        <v>1072</v>
      </c>
      <c r="M152" s="91" t="s">
        <v>514</v>
      </c>
      <c r="N152" s="91" t="s">
        <v>1072</v>
      </c>
      <c r="O152" s="91" t="s">
        <v>1072</v>
      </c>
      <c r="P152" s="74"/>
      <c r="Q152" s="74"/>
      <c r="R152" s="74"/>
    </row>
    <row r="153" spans="1:18" hidden="1" x14ac:dyDescent="0.3">
      <c r="A153" s="76" t="e">
        <v>#N/A</v>
      </c>
      <c r="B153" s="92">
        <v>45879.665627638889</v>
      </c>
      <c r="C153" s="91" t="s">
        <v>380</v>
      </c>
      <c r="D153" s="91" t="s">
        <v>701</v>
      </c>
      <c r="E153" s="91" t="s">
        <v>221</v>
      </c>
      <c r="F153" s="91" t="s">
        <v>702</v>
      </c>
      <c r="G153" s="91" t="s">
        <v>185</v>
      </c>
      <c r="H153" s="91" t="s">
        <v>1072</v>
      </c>
      <c r="I153" s="91" t="s">
        <v>703</v>
      </c>
      <c r="J153" s="91" t="s">
        <v>1072</v>
      </c>
      <c r="K153" s="91" t="s">
        <v>1072</v>
      </c>
      <c r="L153" s="91" t="s">
        <v>1072</v>
      </c>
      <c r="M153" s="91" t="s">
        <v>555</v>
      </c>
      <c r="N153" s="91" t="s">
        <v>1072</v>
      </c>
      <c r="O153" s="91" t="s">
        <v>1072</v>
      </c>
      <c r="P153" s="74"/>
      <c r="Q153" s="74"/>
      <c r="R153" s="74"/>
    </row>
    <row r="154" spans="1:18" hidden="1" x14ac:dyDescent="0.3">
      <c r="A154" s="76" t="e">
        <v>#N/A</v>
      </c>
      <c r="B154" s="92">
        <v>45879.784738275463</v>
      </c>
      <c r="C154" s="91" t="s">
        <v>380</v>
      </c>
      <c r="D154" s="91" t="s">
        <v>704</v>
      </c>
      <c r="E154" s="91" t="s">
        <v>221</v>
      </c>
      <c r="F154" s="91" t="s">
        <v>705</v>
      </c>
      <c r="G154" s="91" t="s">
        <v>185</v>
      </c>
      <c r="H154" s="91" t="s">
        <v>1072</v>
      </c>
      <c r="I154" s="91" t="s">
        <v>706</v>
      </c>
      <c r="J154" s="91" t="s">
        <v>1072</v>
      </c>
      <c r="K154" s="91" t="s">
        <v>1072</v>
      </c>
      <c r="L154" s="91" t="s">
        <v>1072</v>
      </c>
      <c r="M154" s="91" t="s">
        <v>253</v>
      </c>
      <c r="N154" s="91" t="s">
        <v>647</v>
      </c>
      <c r="O154" s="91" t="s">
        <v>1072</v>
      </c>
      <c r="P154" s="74"/>
      <c r="Q154" s="74"/>
      <c r="R154" s="74"/>
    </row>
    <row r="155" spans="1:18" hidden="1" x14ac:dyDescent="0.3">
      <c r="A155" s="76" t="e">
        <v>#N/A</v>
      </c>
      <c r="B155" s="92">
        <v>45879.824926504632</v>
      </c>
      <c r="C155" s="91" t="s">
        <v>380</v>
      </c>
      <c r="D155" s="91" t="s">
        <v>707</v>
      </c>
      <c r="E155" s="91" t="s">
        <v>221</v>
      </c>
      <c r="F155" s="91" t="s">
        <v>708</v>
      </c>
      <c r="G155" s="91" t="s">
        <v>185</v>
      </c>
      <c r="H155" s="91" t="s">
        <v>1072</v>
      </c>
      <c r="I155" s="91" t="s">
        <v>709</v>
      </c>
      <c r="J155" s="91" t="s">
        <v>1072</v>
      </c>
      <c r="K155" s="91" t="s">
        <v>1072</v>
      </c>
      <c r="L155" s="91" t="s">
        <v>226</v>
      </c>
      <c r="M155" s="91" t="s">
        <v>220</v>
      </c>
      <c r="N155" s="91" t="s">
        <v>1072</v>
      </c>
      <c r="O155" s="91" t="s">
        <v>1072</v>
      </c>
      <c r="P155" s="74"/>
      <c r="Q155" s="74"/>
      <c r="R155" s="74"/>
    </row>
    <row r="156" spans="1:18" hidden="1" x14ac:dyDescent="0.3">
      <c r="A156" s="76" t="e">
        <v>#N/A</v>
      </c>
      <c r="B156" s="92">
        <v>45879.843738449075</v>
      </c>
      <c r="C156" s="91" t="s">
        <v>380</v>
      </c>
      <c r="D156" s="91" t="s">
        <v>710</v>
      </c>
      <c r="E156" s="91" t="s">
        <v>221</v>
      </c>
      <c r="F156" s="91" t="s">
        <v>711</v>
      </c>
      <c r="G156" s="91" t="s">
        <v>185</v>
      </c>
      <c r="H156" s="91" t="s">
        <v>1072</v>
      </c>
      <c r="I156" s="91" t="s">
        <v>712</v>
      </c>
      <c r="J156" s="91" t="s">
        <v>1072</v>
      </c>
      <c r="K156" s="91" t="s">
        <v>1072</v>
      </c>
      <c r="L156" s="91" t="s">
        <v>226</v>
      </c>
      <c r="M156" s="91" t="s">
        <v>690</v>
      </c>
      <c r="N156" s="91" t="s">
        <v>1072</v>
      </c>
      <c r="O156" s="91" t="s">
        <v>1072</v>
      </c>
      <c r="P156" s="74"/>
      <c r="Q156" s="74"/>
      <c r="R156" s="74"/>
    </row>
    <row r="157" spans="1:18" hidden="1" x14ac:dyDescent="0.3">
      <c r="A157" s="76" t="e">
        <v>#N/A</v>
      </c>
      <c r="B157" s="92">
        <v>45879.85054871528</v>
      </c>
      <c r="C157" s="91" t="s">
        <v>380</v>
      </c>
      <c r="D157" s="91" t="s">
        <v>713</v>
      </c>
      <c r="E157" s="91" t="s">
        <v>221</v>
      </c>
      <c r="F157" s="91" t="s">
        <v>714</v>
      </c>
      <c r="G157" s="91" t="s">
        <v>185</v>
      </c>
      <c r="H157" s="91" t="s">
        <v>1072</v>
      </c>
      <c r="I157" s="91" t="s">
        <v>715</v>
      </c>
      <c r="J157" s="91" t="s">
        <v>1072</v>
      </c>
      <c r="K157" s="91" t="s">
        <v>1072</v>
      </c>
      <c r="L157" s="91" t="s">
        <v>226</v>
      </c>
      <c r="M157" s="91" t="s">
        <v>716</v>
      </c>
      <c r="N157" s="91" t="s">
        <v>1072</v>
      </c>
      <c r="O157" s="91" t="s">
        <v>1072</v>
      </c>
      <c r="P157" s="74"/>
      <c r="Q157" s="74"/>
      <c r="R157" s="74"/>
    </row>
    <row r="158" spans="1:18" hidden="1" x14ac:dyDescent="0.3">
      <c r="A158" s="76" t="e">
        <v>#N/A</v>
      </c>
      <c r="B158" s="92">
        <v>45879.874111863428</v>
      </c>
      <c r="C158" s="91" t="s">
        <v>380</v>
      </c>
      <c r="D158" s="91" t="s">
        <v>717</v>
      </c>
      <c r="E158" s="91" t="s">
        <v>221</v>
      </c>
      <c r="F158" s="91" t="s">
        <v>718</v>
      </c>
      <c r="G158" s="91" t="s">
        <v>185</v>
      </c>
      <c r="H158" s="91" t="s">
        <v>1072</v>
      </c>
      <c r="I158" s="91" t="s">
        <v>719</v>
      </c>
      <c r="J158" s="91" t="s">
        <v>1072</v>
      </c>
      <c r="K158" s="91" t="s">
        <v>1072</v>
      </c>
      <c r="L158" s="91" t="s">
        <v>1072</v>
      </c>
      <c r="M158" s="91" t="s">
        <v>440</v>
      </c>
      <c r="N158" s="91" t="s">
        <v>1072</v>
      </c>
      <c r="O158" s="91" t="s">
        <v>1072</v>
      </c>
      <c r="P158" s="74"/>
      <c r="Q158" s="74"/>
      <c r="R158" s="74"/>
    </row>
    <row r="159" spans="1:18" hidden="1" x14ac:dyDescent="0.3">
      <c r="A159" s="76" t="e">
        <v>#N/A</v>
      </c>
      <c r="B159" s="92">
        <v>45879.938206643521</v>
      </c>
      <c r="C159" s="91" t="s">
        <v>380</v>
      </c>
      <c r="D159" s="91" t="s">
        <v>720</v>
      </c>
      <c r="E159" s="91" t="s">
        <v>221</v>
      </c>
      <c r="F159" s="91" t="s">
        <v>721</v>
      </c>
      <c r="G159" s="91" t="s">
        <v>185</v>
      </c>
      <c r="H159" s="91" t="s">
        <v>1072</v>
      </c>
      <c r="I159" s="91" t="s">
        <v>722</v>
      </c>
      <c r="J159" s="91" t="s">
        <v>723</v>
      </c>
      <c r="K159" s="91" t="s">
        <v>1072</v>
      </c>
      <c r="L159" s="91" t="s">
        <v>226</v>
      </c>
      <c r="M159" s="91" t="s">
        <v>220</v>
      </c>
      <c r="N159" s="91" t="s">
        <v>462</v>
      </c>
      <c r="O159" s="91" t="s">
        <v>1072</v>
      </c>
      <c r="P159" s="74"/>
      <c r="Q159" s="74"/>
      <c r="R159" s="74"/>
    </row>
    <row r="160" spans="1:18" hidden="1" x14ac:dyDescent="0.3">
      <c r="A160" s="76" t="e">
        <v>#N/A</v>
      </c>
      <c r="B160" s="92">
        <v>45880.83161760417</v>
      </c>
      <c r="C160" s="91" t="s">
        <v>380</v>
      </c>
      <c r="D160" s="91" t="s">
        <v>724</v>
      </c>
      <c r="E160" s="91" t="s">
        <v>221</v>
      </c>
      <c r="F160" s="91" t="s">
        <v>725</v>
      </c>
      <c r="G160" s="91" t="s">
        <v>185</v>
      </c>
      <c r="H160" s="91" t="s">
        <v>1072</v>
      </c>
      <c r="I160" s="91" t="s">
        <v>726</v>
      </c>
      <c r="J160" s="91" t="s">
        <v>1072</v>
      </c>
      <c r="K160" s="91" t="s">
        <v>1072</v>
      </c>
      <c r="L160" s="91" t="s">
        <v>1072</v>
      </c>
      <c r="M160" s="91" t="s">
        <v>224</v>
      </c>
      <c r="N160" s="91" t="s">
        <v>1072</v>
      </c>
      <c r="O160" s="91" t="s">
        <v>1072</v>
      </c>
      <c r="P160" s="74"/>
      <c r="Q160" s="74"/>
      <c r="R160" s="74"/>
    </row>
    <row r="161" spans="1:18" hidden="1" x14ac:dyDescent="0.3">
      <c r="A161" s="76" t="e">
        <v>#N/A</v>
      </c>
      <c r="B161" s="92">
        <v>45880.843871817131</v>
      </c>
      <c r="C161" s="91" t="s">
        <v>380</v>
      </c>
      <c r="D161" s="91" t="s">
        <v>727</v>
      </c>
      <c r="E161" s="91" t="s">
        <v>221</v>
      </c>
      <c r="F161" s="91" t="s">
        <v>728</v>
      </c>
      <c r="G161" s="91" t="s">
        <v>185</v>
      </c>
      <c r="H161" s="91" t="s">
        <v>1072</v>
      </c>
      <c r="I161" s="91" t="s">
        <v>729</v>
      </c>
      <c r="J161" s="91" t="s">
        <v>1072</v>
      </c>
      <c r="K161" s="91" t="s">
        <v>1072</v>
      </c>
      <c r="L161" s="91" t="s">
        <v>1072</v>
      </c>
      <c r="M161" s="91" t="s">
        <v>730</v>
      </c>
      <c r="N161" s="91" t="s">
        <v>1072</v>
      </c>
      <c r="O161" s="91" t="s">
        <v>1072</v>
      </c>
      <c r="P161" s="74"/>
      <c r="Q161" s="74"/>
      <c r="R161" s="74"/>
    </row>
    <row r="162" spans="1:18" hidden="1" x14ac:dyDescent="0.3">
      <c r="A162" s="76" t="e">
        <v>#N/A</v>
      </c>
      <c r="B162" s="92">
        <v>45880.846726203701</v>
      </c>
      <c r="C162" s="91" t="s">
        <v>380</v>
      </c>
      <c r="D162" s="91" t="s">
        <v>731</v>
      </c>
      <c r="E162" s="91" t="s">
        <v>221</v>
      </c>
      <c r="F162" s="91" t="s">
        <v>732</v>
      </c>
      <c r="G162" s="91" t="s">
        <v>185</v>
      </c>
      <c r="H162" s="91" t="s">
        <v>1072</v>
      </c>
      <c r="I162" s="91" t="s">
        <v>733</v>
      </c>
      <c r="J162" s="91" t="s">
        <v>1072</v>
      </c>
      <c r="K162" s="91" t="s">
        <v>1072</v>
      </c>
      <c r="L162" s="91" t="s">
        <v>29</v>
      </c>
      <c r="M162" s="91" t="s">
        <v>237</v>
      </c>
      <c r="N162" s="91" t="s">
        <v>1072</v>
      </c>
      <c r="O162" s="91" t="s">
        <v>1072</v>
      </c>
      <c r="P162" s="74"/>
      <c r="Q162" s="74"/>
      <c r="R162" s="74"/>
    </row>
    <row r="163" spans="1:18" hidden="1" x14ac:dyDescent="0.3">
      <c r="A163" s="76" t="e">
        <v>#N/A</v>
      </c>
      <c r="B163" s="92">
        <v>45880.855634930558</v>
      </c>
      <c r="C163" s="91" t="s">
        <v>380</v>
      </c>
      <c r="D163" s="91" t="s">
        <v>734</v>
      </c>
      <c r="E163" s="91" t="s">
        <v>221</v>
      </c>
      <c r="F163" s="91" t="s">
        <v>735</v>
      </c>
      <c r="G163" s="91" t="s">
        <v>185</v>
      </c>
      <c r="H163" s="91" t="s">
        <v>1072</v>
      </c>
      <c r="I163" s="91" t="s">
        <v>736</v>
      </c>
      <c r="J163" s="91" t="s">
        <v>1072</v>
      </c>
      <c r="K163" s="91" t="s">
        <v>1072</v>
      </c>
      <c r="L163" s="91" t="s">
        <v>1072</v>
      </c>
      <c r="M163" s="91" t="s">
        <v>253</v>
      </c>
      <c r="N163" s="91" t="s">
        <v>1072</v>
      </c>
      <c r="O163" s="91" t="s">
        <v>1072</v>
      </c>
      <c r="P163" s="74"/>
      <c r="Q163" s="74"/>
      <c r="R163" s="74"/>
    </row>
    <row r="164" spans="1:18" hidden="1" x14ac:dyDescent="0.3">
      <c r="A164" s="76" t="e">
        <v>#N/A</v>
      </c>
      <c r="B164" s="92">
        <v>45881.495270312502</v>
      </c>
      <c r="C164" s="91" t="s">
        <v>380</v>
      </c>
      <c r="D164" s="91" t="s">
        <v>738</v>
      </c>
      <c r="E164" s="91" t="s">
        <v>221</v>
      </c>
      <c r="F164" s="91" t="s">
        <v>739</v>
      </c>
      <c r="G164" s="91" t="s">
        <v>185</v>
      </c>
      <c r="H164" s="91" t="s">
        <v>1072</v>
      </c>
      <c r="I164" s="91" t="s">
        <v>740</v>
      </c>
      <c r="J164" s="91" t="s">
        <v>741</v>
      </c>
      <c r="K164" s="91" t="s">
        <v>304</v>
      </c>
      <c r="L164" s="91" t="s">
        <v>29</v>
      </c>
      <c r="M164" s="91" t="s">
        <v>224</v>
      </c>
      <c r="N164" s="91" t="s">
        <v>1072</v>
      </c>
      <c r="O164" s="91" t="s">
        <v>1072</v>
      </c>
      <c r="P164" s="74"/>
      <c r="Q164" s="74"/>
      <c r="R164" s="74"/>
    </row>
    <row r="165" spans="1:18" hidden="1" x14ac:dyDescent="0.3">
      <c r="A165" s="76" t="e">
        <v>#N/A</v>
      </c>
      <c r="B165" s="92">
        <v>45883.378404444447</v>
      </c>
      <c r="C165" s="91" t="s">
        <v>380</v>
      </c>
      <c r="D165" s="91" t="s">
        <v>742</v>
      </c>
      <c r="E165" s="91" t="s">
        <v>221</v>
      </c>
      <c r="F165" s="91" t="s">
        <v>743</v>
      </c>
      <c r="G165" s="91" t="s">
        <v>185</v>
      </c>
      <c r="H165" s="91" t="s">
        <v>1072</v>
      </c>
      <c r="I165" s="91" t="s">
        <v>744</v>
      </c>
      <c r="J165" s="91" t="s">
        <v>1072</v>
      </c>
      <c r="K165" s="91" t="s">
        <v>1072</v>
      </c>
      <c r="L165" s="91" t="s">
        <v>226</v>
      </c>
      <c r="M165" s="91" t="s">
        <v>220</v>
      </c>
      <c r="N165" s="91" t="s">
        <v>1072</v>
      </c>
      <c r="O165" s="91" t="s">
        <v>1072</v>
      </c>
      <c r="P165" s="74"/>
      <c r="Q165" s="74"/>
      <c r="R165" s="74"/>
    </row>
    <row r="166" spans="1:18" hidden="1" x14ac:dyDescent="0.3">
      <c r="A166" s="76" t="e">
        <v>#N/A</v>
      </c>
      <c r="B166" s="92">
        <v>45883.49725847222</v>
      </c>
      <c r="C166" s="91" t="s">
        <v>380</v>
      </c>
      <c r="D166" s="91" t="s">
        <v>745</v>
      </c>
      <c r="E166" s="91" t="s">
        <v>221</v>
      </c>
      <c r="F166" s="91" t="s">
        <v>746</v>
      </c>
      <c r="G166" s="91" t="s">
        <v>185</v>
      </c>
      <c r="H166" s="91" t="s">
        <v>1072</v>
      </c>
      <c r="I166" s="91" t="s">
        <v>747</v>
      </c>
      <c r="J166" s="91" t="s">
        <v>1072</v>
      </c>
      <c r="K166" s="91" t="s">
        <v>1072</v>
      </c>
      <c r="L166" s="91" t="s">
        <v>226</v>
      </c>
      <c r="M166" s="91" t="s">
        <v>220</v>
      </c>
      <c r="N166" s="91" t="s">
        <v>1072</v>
      </c>
      <c r="O166" s="91" t="s">
        <v>1072</v>
      </c>
      <c r="P166" s="74"/>
      <c r="Q166" s="74"/>
      <c r="R166" s="74"/>
    </row>
    <row r="167" spans="1:18" hidden="1" x14ac:dyDescent="0.3">
      <c r="A167" s="76" t="e">
        <v>#N/A</v>
      </c>
      <c r="B167" s="92">
        <v>45883.500845162038</v>
      </c>
      <c r="C167" s="91" t="s">
        <v>380</v>
      </c>
      <c r="D167" s="91" t="s">
        <v>748</v>
      </c>
      <c r="E167" s="91" t="s">
        <v>221</v>
      </c>
      <c r="F167" s="91" t="s">
        <v>749</v>
      </c>
      <c r="G167" s="91" t="s">
        <v>185</v>
      </c>
      <c r="H167" s="91" t="s">
        <v>1072</v>
      </c>
      <c r="I167" s="91" t="s">
        <v>750</v>
      </c>
      <c r="J167" s="91" t="s">
        <v>751</v>
      </c>
      <c r="K167" s="91" t="s">
        <v>304</v>
      </c>
      <c r="L167" s="91" t="s">
        <v>29</v>
      </c>
      <c r="M167" s="91" t="s">
        <v>681</v>
      </c>
      <c r="N167" s="91" t="s">
        <v>238</v>
      </c>
      <c r="O167" s="91" t="s">
        <v>1072</v>
      </c>
      <c r="P167" s="74"/>
      <c r="Q167" s="74"/>
      <c r="R167" s="74"/>
    </row>
    <row r="168" spans="1:18" hidden="1" x14ac:dyDescent="0.3">
      <c r="A168" s="76" t="e">
        <v>#N/A</v>
      </c>
      <c r="B168" s="92">
        <v>45883.616896180552</v>
      </c>
      <c r="C168" s="91" t="s">
        <v>380</v>
      </c>
      <c r="D168" s="91" t="s">
        <v>752</v>
      </c>
      <c r="E168" s="91" t="s">
        <v>221</v>
      </c>
      <c r="F168" s="91" t="s">
        <v>753</v>
      </c>
      <c r="G168" s="91" t="s">
        <v>185</v>
      </c>
      <c r="H168" s="91" t="s">
        <v>1072</v>
      </c>
      <c r="I168" s="91" t="s">
        <v>754</v>
      </c>
      <c r="J168" s="91" t="s">
        <v>1072</v>
      </c>
      <c r="K168" s="91" t="s">
        <v>1072</v>
      </c>
      <c r="L168" s="91" t="s">
        <v>1072</v>
      </c>
      <c r="M168" s="91" t="s">
        <v>253</v>
      </c>
      <c r="N168" s="91" t="s">
        <v>1072</v>
      </c>
      <c r="O168" s="91" t="s">
        <v>1072</v>
      </c>
      <c r="P168" s="74"/>
      <c r="Q168" s="74"/>
      <c r="R168" s="74"/>
    </row>
    <row r="169" spans="1:18" hidden="1" x14ac:dyDescent="0.3">
      <c r="A169" s="76" t="e">
        <v>#N/A</v>
      </c>
      <c r="B169" s="92">
        <v>45885.555790046295</v>
      </c>
      <c r="C169" s="91" t="s">
        <v>380</v>
      </c>
      <c r="D169" s="91" t="s">
        <v>755</v>
      </c>
      <c r="E169" s="91" t="s">
        <v>221</v>
      </c>
      <c r="F169" s="91" t="s">
        <v>756</v>
      </c>
      <c r="G169" s="91" t="s">
        <v>185</v>
      </c>
      <c r="H169" s="91" t="s">
        <v>1072</v>
      </c>
      <c r="I169" s="91" t="s">
        <v>757</v>
      </c>
      <c r="J169" s="91" t="s">
        <v>758</v>
      </c>
      <c r="K169" s="91" t="s">
        <v>1072</v>
      </c>
      <c r="L169" s="91" t="s">
        <v>226</v>
      </c>
      <c r="M169" s="91" t="s">
        <v>690</v>
      </c>
      <c r="N169" s="91" t="s">
        <v>1072</v>
      </c>
      <c r="O169" s="91" t="s">
        <v>1072</v>
      </c>
      <c r="P169" s="74"/>
      <c r="Q169" s="74"/>
      <c r="R169" s="74"/>
    </row>
    <row r="170" spans="1:18" hidden="1" x14ac:dyDescent="0.3">
      <c r="A170" s="76" t="e">
        <v>#N/A</v>
      </c>
      <c r="B170" s="92">
        <v>45885.617297777775</v>
      </c>
      <c r="C170" s="91" t="s">
        <v>380</v>
      </c>
      <c r="D170" s="91" t="s">
        <v>74</v>
      </c>
      <c r="E170" s="91" t="s">
        <v>221</v>
      </c>
      <c r="F170" s="91" t="s">
        <v>759</v>
      </c>
      <c r="G170" s="91" t="s">
        <v>185</v>
      </c>
      <c r="H170" s="91" t="s">
        <v>1072</v>
      </c>
      <c r="I170" s="91" t="s">
        <v>760</v>
      </c>
      <c r="J170" s="91" t="s">
        <v>1072</v>
      </c>
      <c r="K170" s="91" t="s">
        <v>1072</v>
      </c>
      <c r="L170" s="91" t="s">
        <v>27</v>
      </c>
      <c r="M170" s="91" t="s">
        <v>761</v>
      </c>
      <c r="N170" s="91" t="s">
        <v>1072</v>
      </c>
      <c r="O170" s="91" t="s">
        <v>1072</v>
      </c>
      <c r="P170" s="74"/>
      <c r="Q170" s="74"/>
      <c r="R170" s="74"/>
    </row>
    <row r="171" spans="1:18" hidden="1" x14ac:dyDescent="0.3">
      <c r="A171" s="76" t="e">
        <v>#N/A</v>
      </c>
      <c r="B171" s="92">
        <v>45886.015329756941</v>
      </c>
      <c r="C171" s="91" t="s">
        <v>380</v>
      </c>
      <c r="D171" s="91" t="s">
        <v>762</v>
      </c>
      <c r="E171" s="91" t="s">
        <v>221</v>
      </c>
      <c r="F171" s="91" t="s">
        <v>763</v>
      </c>
      <c r="G171" s="91" t="s">
        <v>185</v>
      </c>
      <c r="H171" s="91" t="s">
        <v>1072</v>
      </c>
      <c r="I171" s="91" t="s">
        <v>764</v>
      </c>
      <c r="J171" s="91" t="s">
        <v>765</v>
      </c>
      <c r="K171" s="91" t="s">
        <v>1072</v>
      </c>
      <c r="L171" s="91" t="s">
        <v>226</v>
      </c>
      <c r="M171" s="91" t="s">
        <v>766</v>
      </c>
      <c r="N171" s="91" t="s">
        <v>1072</v>
      </c>
      <c r="O171" s="91" t="s">
        <v>1072</v>
      </c>
      <c r="P171" s="74"/>
      <c r="Q171" s="74"/>
      <c r="R171" s="74"/>
    </row>
    <row r="172" spans="1:18" hidden="1" x14ac:dyDescent="0.3">
      <c r="A172" s="76" t="e">
        <v>#N/A</v>
      </c>
      <c r="B172" s="92">
        <v>45886.696466504633</v>
      </c>
      <c r="C172" s="91" t="s">
        <v>380</v>
      </c>
      <c r="D172" s="91" t="s">
        <v>75</v>
      </c>
      <c r="E172" s="91" t="s">
        <v>221</v>
      </c>
      <c r="F172" s="91" t="s">
        <v>767</v>
      </c>
      <c r="G172" s="91" t="s">
        <v>185</v>
      </c>
      <c r="H172" s="91" t="s">
        <v>1072</v>
      </c>
      <c r="I172" s="91" t="s">
        <v>768</v>
      </c>
      <c r="J172" s="91" t="s">
        <v>769</v>
      </c>
      <c r="K172" s="91" t="s">
        <v>1072</v>
      </c>
      <c r="L172" s="91" t="s">
        <v>226</v>
      </c>
      <c r="M172" s="91" t="s">
        <v>514</v>
      </c>
      <c r="N172" s="91" t="s">
        <v>1072</v>
      </c>
      <c r="O172" s="91" t="s">
        <v>1072</v>
      </c>
      <c r="P172" s="74"/>
      <c r="Q172" s="74"/>
      <c r="R172" s="74"/>
    </row>
    <row r="173" spans="1:18" hidden="1" x14ac:dyDescent="0.3">
      <c r="A173" s="76" t="e">
        <v>#N/A</v>
      </c>
      <c r="B173" s="92">
        <v>45888.567271956017</v>
      </c>
      <c r="C173" s="91" t="s">
        <v>380</v>
      </c>
      <c r="D173" s="91" t="s">
        <v>140</v>
      </c>
      <c r="E173" s="91" t="s">
        <v>221</v>
      </c>
      <c r="F173" s="91" t="s">
        <v>770</v>
      </c>
      <c r="G173" s="91" t="s">
        <v>185</v>
      </c>
      <c r="H173" s="91" t="s">
        <v>1072</v>
      </c>
      <c r="I173" s="91" t="s">
        <v>771</v>
      </c>
      <c r="J173" s="91" t="s">
        <v>102</v>
      </c>
      <c r="K173" s="91" t="s">
        <v>1072</v>
      </c>
      <c r="L173" s="91" t="s">
        <v>226</v>
      </c>
      <c r="M173" s="91" t="s">
        <v>224</v>
      </c>
      <c r="N173" s="91" t="s">
        <v>232</v>
      </c>
      <c r="O173" s="91" t="s">
        <v>1072</v>
      </c>
      <c r="P173" s="74"/>
      <c r="Q173" s="74"/>
      <c r="R173" s="74"/>
    </row>
    <row r="174" spans="1:18" hidden="1" x14ac:dyDescent="0.3">
      <c r="A174" s="76" t="e">
        <v>#N/A</v>
      </c>
      <c r="B174" s="92">
        <v>45890.019346365742</v>
      </c>
      <c r="C174" s="91" t="s">
        <v>380</v>
      </c>
      <c r="D174" s="91" t="s">
        <v>772</v>
      </c>
      <c r="E174" s="91" t="s">
        <v>221</v>
      </c>
      <c r="F174" s="91" t="s">
        <v>773</v>
      </c>
      <c r="G174" s="91" t="s">
        <v>185</v>
      </c>
      <c r="H174" s="91" t="s">
        <v>1072</v>
      </c>
      <c r="I174" s="91" t="s">
        <v>774</v>
      </c>
      <c r="J174" s="91" t="s">
        <v>1072</v>
      </c>
      <c r="K174" s="91" t="s">
        <v>1072</v>
      </c>
      <c r="L174" s="91" t="s">
        <v>1072</v>
      </c>
      <c r="M174" s="91" t="s">
        <v>775</v>
      </c>
      <c r="N174" s="91" t="s">
        <v>1072</v>
      </c>
      <c r="O174" s="91" t="s">
        <v>1072</v>
      </c>
      <c r="P174" s="74"/>
      <c r="Q174" s="74"/>
      <c r="R174" s="74"/>
    </row>
    <row r="175" spans="1:18" hidden="1" x14ac:dyDescent="0.3">
      <c r="A175" s="76" t="e">
        <v>#N/A</v>
      </c>
      <c r="B175" s="92">
        <v>45891.569719606479</v>
      </c>
      <c r="C175" s="91" t="s">
        <v>380</v>
      </c>
      <c r="D175" s="91" t="s">
        <v>776</v>
      </c>
      <c r="E175" s="91" t="s">
        <v>221</v>
      </c>
      <c r="F175" s="91" t="s">
        <v>777</v>
      </c>
      <c r="G175" s="91" t="s">
        <v>185</v>
      </c>
      <c r="H175" s="91" t="s">
        <v>1072</v>
      </c>
      <c r="I175" s="91" t="s">
        <v>778</v>
      </c>
      <c r="J175" s="91" t="s">
        <v>1072</v>
      </c>
      <c r="K175" s="91" t="s">
        <v>1072</v>
      </c>
      <c r="L175" s="91" t="s">
        <v>1072</v>
      </c>
      <c r="M175" s="91" t="s">
        <v>779</v>
      </c>
      <c r="N175" s="91" t="s">
        <v>1072</v>
      </c>
      <c r="O175" s="91" t="s">
        <v>1072</v>
      </c>
      <c r="P175" s="74"/>
      <c r="Q175" s="74"/>
      <c r="R175" s="74"/>
    </row>
    <row r="176" spans="1:18" hidden="1" x14ac:dyDescent="0.3">
      <c r="A176" s="76" t="e">
        <v>#N/A</v>
      </c>
      <c r="B176" s="92">
        <v>45895.734608657411</v>
      </c>
      <c r="C176" s="91" t="s">
        <v>380</v>
      </c>
      <c r="D176" s="91" t="s">
        <v>780</v>
      </c>
      <c r="E176" s="91" t="s">
        <v>221</v>
      </c>
      <c r="F176" s="91" t="s">
        <v>781</v>
      </c>
      <c r="G176" s="91" t="s">
        <v>185</v>
      </c>
      <c r="H176" s="91" t="s">
        <v>1072</v>
      </c>
      <c r="I176" s="91" t="s">
        <v>782</v>
      </c>
      <c r="J176" s="91" t="s">
        <v>1072</v>
      </c>
      <c r="K176" s="91" t="s">
        <v>1072</v>
      </c>
      <c r="L176" s="91" t="s">
        <v>226</v>
      </c>
      <c r="M176" s="91" t="s">
        <v>231</v>
      </c>
      <c r="N176" s="91" t="s">
        <v>1072</v>
      </c>
      <c r="O176" s="91" t="s">
        <v>1072</v>
      </c>
      <c r="P176" s="74"/>
      <c r="Q176" s="74"/>
      <c r="R176" s="74"/>
    </row>
    <row r="177" spans="1:18" hidden="1" x14ac:dyDescent="0.3">
      <c r="A177" s="76" t="e">
        <v>#N/A</v>
      </c>
      <c r="B177" s="92">
        <v>45896.023390972223</v>
      </c>
      <c r="C177" s="91" t="s">
        <v>380</v>
      </c>
      <c r="D177" s="91" t="s">
        <v>138</v>
      </c>
      <c r="E177" s="91" t="s">
        <v>221</v>
      </c>
      <c r="F177" s="91" t="s">
        <v>137</v>
      </c>
      <c r="G177" s="91" t="s">
        <v>185</v>
      </c>
      <c r="H177" s="91" t="s">
        <v>1072</v>
      </c>
      <c r="I177" s="91" t="s">
        <v>783</v>
      </c>
      <c r="J177" s="91" t="s">
        <v>139</v>
      </c>
      <c r="K177" s="91" t="s">
        <v>304</v>
      </c>
      <c r="L177" s="91" t="s">
        <v>1072</v>
      </c>
      <c r="M177" s="91" t="s">
        <v>285</v>
      </c>
      <c r="N177" s="91" t="s">
        <v>232</v>
      </c>
      <c r="O177" s="91" t="s">
        <v>291</v>
      </c>
      <c r="P177" s="74"/>
      <c r="Q177" s="74"/>
      <c r="R177" s="74"/>
    </row>
    <row r="178" spans="1:18" hidden="1" x14ac:dyDescent="0.3">
      <c r="A178" s="76" t="e">
        <v>#N/A</v>
      </c>
      <c r="B178" s="92">
        <v>45896.429465462963</v>
      </c>
      <c r="C178" s="91" t="s">
        <v>380</v>
      </c>
      <c r="D178" s="91" t="s">
        <v>784</v>
      </c>
      <c r="E178" s="91" t="s">
        <v>221</v>
      </c>
      <c r="F178" s="91" t="s">
        <v>785</v>
      </c>
      <c r="G178" s="91" t="s">
        <v>185</v>
      </c>
      <c r="H178" s="91" t="s">
        <v>1072</v>
      </c>
      <c r="I178" s="91" t="s">
        <v>785</v>
      </c>
      <c r="J178" s="91" t="s">
        <v>1072</v>
      </c>
      <c r="K178" s="91" t="s">
        <v>1072</v>
      </c>
      <c r="L178" s="91" t="s">
        <v>29</v>
      </c>
      <c r="M178" s="91" t="s">
        <v>220</v>
      </c>
      <c r="N178" s="91" t="s">
        <v>1072</v>
      </c>
      <c r="O178" s="91" t="s">
        <v>1072</v>
      </c>
      <c r="P178" s="74"/>
      <c r="Q178" s="74"/>
      <c r="R178" s="74"/>
    </row>
    <row r="179" spans="1:18" hidden="1" x14ac:dyDescent="0.3">
      <c r="A179" s="76" t="e">
        <v>#N/A</v>
      </c>
      <c r="B179" s="92">
        <v>45896.435830671297</v>
      </c>
      <c r="C179" s="91" t="s">
        <v>380</v>
      </c>
      <c r="D179" s="91" t="s">
        <v>786</v>
      </c>
      <c r="E179" s="91" t="s">
        <v>221</v>
      </c>
      <c r="F179" s="91" t="s">
        <v>787</v>
      </c>
      <c r="G179" s="91" t="s">
        <v>185</v>
      </c>
      <c r="H179" s="91" t="s">
        <v>1072</v>
      </c>
      <c r="I179" s="91" t="s">
        <v>788</v>
      </c>
      <c r="J179" s="91" t="s">
        <v>1072</v>
      </c>
      <c r="K179" s="91" t="s">
        <v>1072</v>
      </c>
      <c r="L179" s="91" t="s">
        <v>1072</v>
      </c>
      <c r="M179" s="91" t="s">
        <v>220</v>
      </c>
      <c r="N179" s="91" t="s">
        <v>1072</v>
      </c>
      <c r="O179" s="91" t="s">
        <v>1072</v>
      </c>
      <c r="P179" s="74"/>
      <c r="Q179" s="74"/>
      <c r="R179" s="74"/>
    </row>
    <row r="180" spans="1:18" hidden="1" x14ac:dyDescent="0.3">
      <c r="A180" s="76" t="e">
        <v>#N/A</v>
      </c>
      <c r="B180" s="92">
        <v>45896.704227152775</v>
      </c>
      <c r="C180" s="91" t="s">
        <v>380</v>
      </c>
      <c r="D180" s="91" t="s">
        <v>789</v>
      </c>
      <c r="E180" s="91" t="s">
        <v>221</v>
      </c>
      <c r="F180" s="91" t="s">
        <v>790</v>
      </c>
      <c r="G180" s="91" t="s">
        <v>185</v>
      </c>
      <c r="H180" s="91" t="s">
        <v>1072</v>
      </c>
      <c r="I180" s="91" t="s">
        <v>1072</v>
      </c>
      <c r="J180" s="91" t="s">
        <v>1072</v>
      </c>
      <c r="K180" s="91" t="s">
        <v>1072</v>
      </c>
      <c r="L180" s="91" t="s">
        <v>226</v>
      </c>
      <c r="M180" s="91" t="s">
        <v>237</v>
      </c>
      <c r="N180" s="91" t="s">
        <v>1072</v>
      </c>
      <c r="O180" s="91" t="s">
        <v>1072</v>
      </c>
      <c r="P180" s="74"/>
      <c r="Q180" s="74"/>
      <c r="R180" s="74"/>
    </row>
    <row r="181" spans="1:18" hidden="1" x14ac:dyDescent="0.3">
      <c r="A181" s="76" t="e">
        <v>#N/A</v>
      </c>
      <c r="B181" s="92">
        <v>45897.299770347221</v>
      </c>
      <c r="C181" s="91" t="s">
        <v>380</v>
      </c>
      <c r="D181" s="91" t="s">
        <v>791</v>
      </c>
      <c r="E181" s="91" t="s">
        <v>221</v>
      </c>
      <c r="F181" s="91" t="s">
        <v>792</v>
      </c>
      <c r="G181" s="91" t="s">
        <v>185</v>
      </c>
      <c r="H181" s="91" t="s">
        <v>1072</v>
      </c>
      <c r="I181" s="91" t="s">
        <v>793</v>
      </c>
      <c r="J181" s="91" t="s">
        <v>1072</v>
      </c>
      <c r="K181" s="91" t="s">
        <v>1072</v>
      </c>
      <c r="L181" s="91" t="s">
        <v>226</v>
      </c>
      <c r="M181" s="91" t="s">
        <v>224</v>
      </c>
      <c r="N181" s="91" t="s">
        <v>1072</v>
      </c>
      <c r="O181" s="91" t="s">
        <v>1072</v>
      </c>
      <c r="P181" s="74"/>
      <c r="Q181" s="74"/>
      <c r="R181" s="74"/>
    </row>
    <row r="182" spans="1:18" hidden="1" x14ac:dyDescent="0.3">
      <c r="A182" s="76" t="e">
        <v>#N/A</v>
      </c>
      <c r="B182" s="92">
        <v>45899.258054039354</v>
      </c>
      <c r="C182" s="91" t="s">
        <v>380</v>
      </c>
      <c r="D182" s="91" t="s">
        <v>82</v>
      </c>
      <c r="E182" s="91" t="s">
        <v>221</v>
      </c>
      <c r="F182" s="91" t="s">
        <v>794</v>
      </c>
      <c r="G182" s="91" t="s">
        <v>228</v>
      </c>
      <c r="H182" s="91" t="s">
        <v>1072</v>
      </c>
      <c r="I182" s="91" t="s">
        <v>795</v>
      </c>
      <c r="J182" s="91" t="s">
        <v>83</v>
      </c>
      <c r="K182" s="91" t="s">
        <v>1072</v>
      </c>
      <c r="L182" s="91" t="s">
        <v>226</v>
      </c>
      <c r="M182" s="91" t="s">
        <v>796</v>
      </c>
      <c r="N182" s="91" t="s">
        <v>387</v>
      </c>
      <c r="O182" s="91" t="s">
        <v>1072</v>
      </c>
      <c r="P182" s="74"/>
      <c r="Q182" s="74"/>
      <c r="R182" s="74"/>
    </row>
    <row r="183" spans="1:18" hidden="1" x14ac:dyDescent="0.3">
      <c r="A183" s="76" t="e">
        <v>#N/A</v>
      </c>
      <c r="B183" s="92">
        <v>45900.386349143519</v>
      </c>
      <c r="C183" s="91" t="s">
        <v>380</v>
      </c>
      <c r="D183" s="91" t="s">
        <v>797</v>
      </c>
      <c r="E183" s="91" t="s">
        <v>221</v>
      </c>
      <c r="F183" s="91" t="s">
        <v>798</v>
      </c>
      <c r="G183" s="91" t="s">
        <v>185</v>
      </c>
      <c r="H183" s="91" t="s">
        <v>1072</v>
      </c>
      <c r="I183" s="91" t="s">
        <v>799</v>
      </c>
      <c r="J183" s="91" t="s">
        <v>1072</v>
      </c>
      <c r="K183" s="91" t="s">
        <v>1072</v>
      </c>
      <c r="L183" s="91" t="s">
        <v>1072</v>
      </c>
      <c r="M183" s="91" t="s">
        <v>800</v>
      </c>
      <c r="N183" s="91" t="s">
        <v>1072</v>
      </c>
      <c r="O183" s="91" t="s">
        <v>1072</v>
      </c>
      <c r="P183" s="74"/>
      <c r="Q183" s="74"/>
      <c r="R183" s="74"/>
    </row>
    <row r="184" spans="1:18" hidden="1" x14ac:dyDescent="0.3">
      <c r="A184" s="76" t="e">
        <v>#N/A</v>
      </c>
      <c r="B184" s="92">
        <v>45900.67804027778</v>
      </c>
      <c r="C184" s="91" t="s">
        <v>380</v>
      </c>
      <c r="D184" s="91" t="s">
        <v>801</v>
      </c>
      <c r="E184" s="91" t="s">
        <v>221</v>
      </c>
      <c r="F184" s="91" t="s">
        <v>306</v>
      </c>
      <c r="G184" s="91" t="s">
        <v>185</v>
      </c>
      <c r="H184" s="91" t="s">
        <v>1072</v>
      </c>
      <c r="I184" s="91" t="s">
        <v>802</v>
      </c>
      <c r="J184" s="91" t="s">
        <v>1072</v>
      </c>
      <c r="K184" s="91" t="s">
        <v>1072</v>
      </c>
      <c r="L184" s="91" t="s">
        <v>29</v>
      </c>
      <c r="M184" s="91" t="s">
        <v>285</v>
      </c>
      <c r="N184" s="91" t="s">
        <v>1072</v>
      </c>
      <c r="O184" s="91" t="s">
        <v>1072</v>
      </c>
      <c r="P184" s="74"/>
      <c r="Q184" s="74"/>
      <c r="R184" s="74"/>
    </row>
    <row r="185" spans="1:18" hidden="1" x14ac:dyDescent="0.3">
      <c r="A185" s="76" t="e">
        <v>#N/A</v>
      </c>
      <c r="B185" s="92">
        <v>45900.731203124997</v>
      </c>
      <c r="C185" s="91" t="s">
        <v>380</v>
      </c>
      <c r="D185" s="91" t="s">
        <v>803</v>
      </c>
      <c r="E185" s="91" t="s">
        <v>221</v>
      </c>
      <c r="F185" s="91" t="s">
        <v>804</v>
      </c>
      <c r="G185" s="91" t="s">
        <v>185</v>
      </c>
      <c r="H185" s="91" t="s">
        <v>1072</v>
      </c>
      <c r="I185" s="91" t="s">
        <v>805</v>
      </c>
      <c r="J185" s="91" t="s">
        <v>1072</v>
      </c>
      <c r="K185" s="91" t="s">
        <v>1072</v>
      </c>
      <c r="L185" s="91" t="s">
        <v>226</v>
      </c>
      <c r="M185" s="91" t="s">
        <v>806</v>
      </c>
      <c r="N185" s="91" t="s">
        <v>1072</v>
      </c>
      <c r="O185" s="91" t="s">
        <v>1072</v>
      </c>
      <c r="P185" s="74"/>
      <c r="Q185" s="74"/>
      <c r="R185" s="74"/>
    </row>
    <row r="186" spans="1:18" hidden="1" x14ac:dyDescent="0.3">
      <c r="A186" s="76" t="e">
        <v>#N/A</v>
      </c>
      <c r="B186" s="92">
        <v>45900.73308244213</v>
      </c>
      <c r="C186" s="91" t="s">
        <v>380</v>
      </c>
      <c r="D186" s="91" t="s">
        <v>807</v>
      </c>
      <c r="E186" s="91" t="s">
        <v>221</v>
      </c>
      <c r="F186" s="91" t="s">
        <v>804</v>
      </c>
      <c r="G186" s="91" t="s">
        <v>185</v>
      </c>
      <c r="H186" s="91" t="s">
        <v>1072</v>
      </c>
      <c r="I186" s="91" t="s">
        <v>808</v>
      </c>
      <c r="J186" s="91" t="s">
        <v>1072</v>
      </c>
      <c r="K186" s="91" t="s">
        <v>1072</v>
      </c>
      <c r="L186" s="91" t="s">
        <v>226</v>
      </c>
      <c r="M186" s="91" t="s">
        <v>809</v>
      </c>
      <c r="N186" s="91" t="s">
        <v>1072</v>
      </c>
      <c r="O186" s="91" t="s">
        <v>1072</v>
      </c>
      <c r="P186" s="74"/>
      <c r="Q186" s="74"/>
      <c r="R186" s="74"/>
    </row>
    <row r="187" spans="1:18" hidden="1" x14ac:dyDescent="0.3">
      <c r="A187" s="76" t="e">
        <v>#N/A</v>
      </c>
      <c r="B187" s="92">
        <v>45900.78973931713</v>
      </c>
      <c r="C187" s="91" t="s">
        <v>380</v>
      </c>
      <c r="D187" s="91" t="s">
        <v>810</v>
      </c>
      <c r="E187" s="91" t="s">
        <v>221</v>
      </c>
      <c r="F187" s="91" t="s">
        <v>804</v>
      </c>
      <c r="G187" s="91" t="s">
        <v>185</v>
      </c>
      <c r="H187" s="91" t="s">
        <v>1072</v>
      </c>
      <c r="I187" s="91" t="s">
        <v>811</v>
      </c>
      <c r="J187" s="91" t="s">
        <v>1072</v>
      </c>
      <c r="K187" s="91" t="s">
        <v>1072</v>
      </c>
      <c r="L187" s="91" t="s">
        <v>226</v>
      </c>
      <c r="M187" s="91" t="s">
        <v>681</v>
      </c>
      <c r="N187" s="91" t="s">
        <v>286</v>
      </c>
      <c r="O187" s="91" t="s">
        <v>359</v>
      </c>
      <c r="P187" s="74"/>
      <c r="Q187" s="74"/>
      <c r="R187" s="74"/>
    </row>
    <row r="188" spans="1:18" hidden="1" x14ac:dyDescent="0.3">
      <c r="A188" s="76" t="e">
        <v>#N/A</v>
      </c>
      <c r="B188" s="92">
        <v>45901.142942743056</v>
      </c>
      <c r="C188" s="91" t="s">
        <v>380</v>
      </c>
      <c r="D188" s="91" t="s">
        <v>812</v>
      </c>
      <c r="E188" s="91" t="s">
        <v>221</v>
      </c>
      <c r="F188" s="91" t="s">
        <v>813</v>
      </c>
      <c r="G188" s="91" t="s">
        <v>185</v>
      </c>
      <c r="H188" s="91" t="s">
        <v>1072</v>
      </c>
      <c r="I188" s="91" t="s">
        <v>814</v>
      </c>
      <c r="J188" s="91" t="s">
        <v>1072</v>
      </c>
      <c r="K188" s="91" t="s">
        <v>250</v>
      </c>
      <c r="L188" s="91" t="s">
        <v>29</v>
      </c>
      <c r="M188" s="91" t="s">
        <v>224</v>
      </c>
      <c r="N188" s="91" t="s">
        <v>232</v>
      </c>
      <c r="O188" s="91" t="s">
        <v>1072</v>
      </c>
      <c r="P188" s="74"/>
      <c r="Q188" s="74"/>
      <c r="R188" s="74"/>
    </row>
    <row r="189" spans="1:18" hidden="1" x14ac:dyDescent="0.3">
      <c r="A189" s="76" t="e">
        <v>#N/A</v>
      </c>
      <c r="B189" s="92">
        <v>45902.458790185185</v>
      </c>
      <c r="C189" s="91" t="s">
        <v>380</v>
      </c>
      <c r="D189" s="91" t="s">
        <v>135</v>
      </c>
      <c r="E189" s="91" t="s">
        <v>221</v>
      </c>
      <c r="F189" s="91" t="s">
        <v>815</v>
      </c>
      <c r="G189" s="91" t="s">
        <v>228</v>
      </c>
      <c r="H189" s="91" t="s">
        <v>274</v>
      </c>
      <c r="I189" s="91" t="s">
        <v>816</v>
      </c>
      <c r="J189" s="91" t="s">
        <v>136</v>
      </c>
      <c r="K189" s="91" t="s">
        <v>1072</v>
      </c>
      <c r="L189" s="91" t="s">
        <v>226</v>
      </c>
      <c r="M189" s="91" t="s">
        <v>276</v>
      </c>
      <c r="N189" s="91" t="s">
        <v>232</v>
      </c>
      <c r="O189" s="91" t="s">
        <v>291</v>
      </c>
      <c r="P189" s="74"/>
      <c r="Q189" s="74"/>
      <c r="R189" s="74"/>
    </row>
    <row r="190" spans="1:18" hidden="1" x14ac:dyDescent="0.3">
      <c r="A190" s="76" t="e">
        <v>#N/A</v>
      </c>
      <c r="B190" s="92">
        <v>45902.479164432872</v>
      </c>
      <c r="C190" s="91" t="s">
        <v>380</v>
      </c>
      <c r="D190" s="91" t="s">
        <v>817</v>
      </c>
      <c r="E190" s="91" t="s">
        <v>221</v>
      </c>
      <c r="F190" s="91" t="s">
        <v>818</v>
      </c>
      <c r="G190" s="91" t="s">
        <v>185</v>
      </c>
      <c r="H190" s="91" t="s">
        <v>1072</v>
      </c>
      <c r="I190" s="91" t="s">
        <v>819</v>
      </c>
      <c r="J190" s="91" t="s">
        <v>820</v>
      </c>
      <c r="K190" s="91" t="s">
        <v>256</v>
      </c>
      <c r="L190" s="91" t="s">
        <v>226</v>
      </c>
      <c r="M190" s="91" t="s">
        <v>224</v>
      </c>
      <c r="N190" s="91" t="s">
        <v>232</v>
      </c>
      <c r="O190" s="91" t="s">
        <v>1072</v>
      </c>
      <c r="P190" s="74"/>
      <c r="Q190" s="74"/>
      <c r="R190" s="74"/>
    </row>
    <row r="191" spans="1:18" hidden="1" x14ac:dyDescent="0.3">
      <c r="A191" s="76" t="e">
        <v>#N/A</v>
      </c>
      <c r="B191" s="92">
        <v>45902.49558318287</v>
      </c>
      <c r="C191" s="91" t="s">
        <v>380</v>
      </c>
      <c r="D191" s="91" t="s">
        <v>133</v>
      </c>
      <c r="E191" s="91" t="s">
        <v>221</v>
      </c>
      <c r="F191" s="91" t="s">
        <v>821</v>
      </c>
      <c r="G191" s="91" t="s">
        <v>185</v>
      </c>
      <c r="H191" s="91" t="s">
        <v>1072</v>
      </c>
      <c r="I191" s="91" t="s">
        <v>822</v>
      </c>
      <c r="J191" s="91" t="s">
        <v>134</v>
      </c>
      <c r="K191" s="91" t="s">
        <v>1072</v>
      </c>
      <c r="L191" s="91" t="s">
        <v>49</v>
      </c>
      <c r="M191" s="91" t="s">
        <v>224</v>
      </c>
      <c r="N191" s="91" t="s">
        <v>232</v>
      </c>
      <c r="O191" s="91" t="s">
        <v>345</v>
      </c>
      <c r="P191" s="74"/>
      <c r="Q191" s="74"/>
      <c r="R191" s="74"/>
    </row>
    <row r="192" spans="1:18" hidden="1" x14ac:dyDescent="0.3">
      <c r="A192" s="76" t="e">
        <v>#N/A</v>
      </c>
      <c r="B192" s="92">
        <v>45902.735737673611</v>
      </c>
      <c r="C192" s="91" t="s">
        <v>380</v>
      </c>
      <c r="D192" s="91" t="s">
        <v>823</v>
      </c>
      <c r="E192" s="91" t="s">
        <v>221</v>
      </c>
      <c r="F192" s="91" t="s">
        <v>824</v>
      </c>
      <c r="G192" s="91" t="s">
        <v>185</v>
      </c>
      <c r="H192" s="91" t="s">
        <v>1072</v>
      </c>
      <c r="I192" s="91" t="s">
        <v>825</v>
      </c>
      <c r="J192" s="91" t="s">
        <v>1072</v>
      </c>
      <c r="K192" s="91" t="s">
        <v>1072</v>
      </c>
      <c r="L192" s="91" t="s">
        <v>226</v>
      </c>
      <c r="M192" s="91" t="s">
        <v>761</v>
      </c>
      <c r="N192" s="91" t="s">
        <v>238</v>
      </c>
      <c r="O192" s="91" t="s">
        <v>297</v>
      </c>
      <c r="P192" s="74"/>
      <c r="Q192" s="74"/>
      <c r="R192" s="74"/>
    </row>
    <row r="193" spans="1:18" hidden="1" x14ac:dyDescent="0.3">
      <c r="A193" s="76" t="e">
        <v>#N/A</v>
      </c>
      <c r="B193" s="92">
        <v>45902.771952569441</v>
      </c>
      <c r="C193" s="91" t="s">
        <v>380</v>
      </c>
      <c r="D193" s="91" t="s">
        <v>131</v>
      </c>
      <c r="E193" s="91" t="s">
        <v>221</v>
      </c>
      <c r="F193" s="91" t="s">
        <v>826</v>
      </c>
      <c r="G193" s="91" t="s">
        <v>228</v>
      </c>
      <c r="H193" s="91" t="s">
        <v>270</v>
      </c>
      <c r="I193" s="91" t="s">
        <v>827</v>
      </c>
      <c r="J193" s="91" t="s">
        <v>132</v>
      </c>
      <c r="K193" s="91" t="s">
        <v>1072</v>
      </c>
      <c r="L193" s="91" t="s">
        <v>57</v>
      </c>
      <c r="M193" s="91" t="s">
        <v>828</v>
      </c>
      <c r="N193" s="91" t="s">
        <v>232</v>
      </c>
      <c r="O193" s="91" t="s">
        <v>242</v>
      </c>
      <c r="P193" s="74"/>
      <c r="Q193" s="74"/>
      <c r="R193" s="74"/>
    </row>
    <row r="194" spans="1:18" hidden="1" x14ac:dyDescent="0.3">
      <c r="A194" s="76" t="e">
        <v>#N/A</v>
      </c>
      <c r="B194" s="92">
        <v>45903.670528240742</v>
      </c>
      <c r="C194" s="91" t="s">
        <v>380</v>
      </c>
      <c r="D194" s="91" t="s">
        <v>129</v>
      </c>
      <c r="E194" s="91" t="s">
        <v>221</v>
      </c>
      <c r="F194" s="91" t="s">
        <v>829</v>
      </c>
      <c r="G194" s="91" t="s">
        <v>185</v>
      </c>
      <c r="H194" s="91" t="s">
        <v>1072</v>
      </c>
      <c r="I194" s="91" t="s">
        <v>830</v>
      </c>
      <c r="J194" s="91" t="s">
        <v>130</v>
      </c>
      <c r="K194" s="91" t="s">
        <v>1072</v>
      </c>
      <c r="L194" s="91" t="s">
        <v>49</v>
      </c>
      <c r="M194" s="91" t="s">
        <v>224</v>
      </c>
      <c r="N194" s="91" t="s">
        <v>286</v>
      </c>
      <c r="O194" s="91" t="s">
        <v>291</v>
      </c>
      <c r="P194" s="74"/>
      <c r="Q194" s="74"/>
      <c r="R194" s="74"/>
    </row>
    <row r="195" spans="1:18" hidden="1" x14ac:dyDescent="0.3">
      <c r="A195" s="76" t="e">
        <v>#N/A</v>
      </c>
      <c r="B195" s="92">
        <v>45904.118102499997</v>
      </c>
      <c r="C195" s="91" t="s">
        <v>380</v>
      </c>
      <c r="D195" s="91" t="s">
        <v>127</v>
      </c>
      <c r="E195" s="91" t="s">
        <v>221</v>
      </c>
      <c r="F195" s="91" t="s">
        <v>831</v>
      </c>
      <c r="G195" s="91" t="s">
        <v>185</v>
      </c>
      <c r="H195" s="91" t="s">
        <v>1072</v>
      </c>
      <c r="I195" s="91" t="s">
        <v>832</v>
      </c>
      <c r="J195" s="91" t="s">
        <v>128</v>
      </c>
      <c r="K195" s="91" t="s">
        <v>1072</v>
      </c>
      <c r="L195" s="91" t="s">
        <v>49</v>
      </c>
      <c r="M195" s="91" t="s">
        <v>224</v>
      </c>
      <c r="N195" s="91" t="s">
        <v>232</v>
      </c>
      <c r="O195" s="91" t="s">
        <v>345</v>
      </c>
      <c r="P195" s="74"/>
      <c r="Q195" s="74"/>
      <c r="R195" s="74"/>
    </row>
    <row r="196" spans="1:18" hidden="1" x14ac:dyDescent="0.3">
      <c r="A196" s="76" t="e">
        <v>#N/A</v>
      </c>
      <c r="B196" s="92">
        <v>45904.780871053241</v>
      </c>
      <c r="C196" s="91" t="s">
        <v>380</v>
      </c>
      <c r="D196" s="91" t="s">
        <v>125</v>
      </c>
      <c r="E196" s="91" t="s">
        <v>221</v>
      </c>
      <c r="F196" s="91" t="s">
        <v>833</v>
      </c>
      <c r="G196" s="91" t="s">
        <v>185</v>
      </c>
      <c r="H196" s="91" t="s">
        <v>1072</v>
      </c>
      <c r="I196" s="91" t="s">
        <v>834</v>
      </c>
      <c r="J196" s="91" t="s">
        <v>835</v>
      </c>
      <c r="K196" s="91" t="s">
        <v>1072</v>
      </c>
      <c r="L196" s="91" t="s">
        <v>53</v>
      </c>
      <c r="M196" s="91" t="s">
        <v>828</v>
      </c>
      <c r="N196" s="91" t="s">
        <v>257</v>
      </c>
      <c r="O196" s="91" t="s">
        <v>341</v>
      </c>
      <c r="P196" s="74"/>
      <c r="Q196" s="74"/>
      <c r="R196" s="74"/>
    </row>
    <row r="197" spans="1:18" hidden="1" x14ac:dyDescent="0.3">
      <c r="A197" s="76" t="e">
        <v>#N/A</v>
      </c>
      <c r="B197" s="92">
        <v>45904.786146041668</v>
      </c>
      <c r="C197" s="91" t="s">
        <v>380</v>
      </c>
      <c r="D197" s="91" t="s">
        <v>836</v>
      </c>
      <c r="E197" s="91" t="s">
        <v>221</v>
      </c>
      <c r="F197" s="91" t="s">
        <v>837</v>
      </c>
      <c r="G197" s="91" t="s">
        <v>185</v>
      </c>
      <c r="H197" s="91" t="s">
        <v>1072</v>
      </c>
      <c r="I197" s="91" t="s">
        <v>838</v>
      </c>
      <c r="J197" s="91" t="s">
        <v>1072</v>
      </c>
      <c r="K197" s="91" t="s">
        <v>1072</v>
      </c>
      <c r="L197" s="91" t="s">
        <v>226</v>
      </c>
      <c r="M197" s="91" t="s">
        <v>839</v>
      </c>
      <c r="N197" s="91" t="s">
        <v>1072</v>
      </c>
      <c r="O197" s="91" t="s">
        <v>1072</v>
      </c>
      <c r="P197" s="74"/>
      <c r="Q197" s="74"/>
      <c r="R197" s="74"/>
    </row>
    <row r="198" spans="1:18" hidden="1" x14ac:dyDescent="0.3">
      <c r="A198" s="76" t="e">
        <v>#N/A</v>
      </c>
      <c r="B198" s="92">
        <v>45904.788827743054</v>
      </c>
      <c r="C198" s="91" t="s">
        <v>380</v>
      </c>
      <c r="D198" s="91" t="s">
        <v>123</v>
      </c>
      <c r="E198" s="91" t="s">
        <v>221</v>
      </c>
      <c r="F198" s="91" t="s">
        <v>840</v>
      </c>
      <c r="G198" s="91" t="s">
        <v>859</v>
      </c>
      <c r="H198" s="91" t="s">
        <v>1072</v>
      </c>
      <c r="I198" s="91" t="s">
        <v>841</v>
      </c>
      <c r="J198" s="91" t="s">
        <v>124</v>
      </c>
      <c r="K198" s="91" t="s">
        <v>1072</v>
      </c>
      <c r="L198" s="91" t="s">
        <v>1086</v>
      </c>
      <c r="M198" s="91" t="s">
        <v>690</v>
      </c>
      <c r="N198" s="91" t="s">
        <v>281</v>
      </c>
      <c r="O198" s="91" t="s">
        <v>1072</v>
      </c>
      <c r="P198" s="74"/>
      <c r="Q198" s="74"/>
      <c r="R198" s="74"/>
    </row>
    <row r="199" spans="1:18" hidden="1" x14ac:dyDescent="0.3">
      <c r="A199" s="76" t="e">
        <v>#N/A</v>
      </c>
      <c r="B199" s="92">
        <v>45904.794180671299</v>
      </c>
      <c r="C199" s="91" t="s">
        <v>380</v>
      </c>
      <c r="D199" s="91" t="s">
        <v>843</v>
      </c>
      <c r="E199" s="91" t="s">
        <v>221</v>
      </c>
      <c r="F199" s="91" t="s">
        <v>844</v>
      </c>
      <c r="G199" s="91" t="s">
        <v>185</v>
      </c>
      <c r="H199" s="91" t="s">
        <v>1072</v>
      </c>
      <c r="I199" s="91" t="s">
        <v>845</v>
      </c>
      <c r="J199" s="91" t="s">
        <v>1072</v>
      </c>
      <c r="K199" s="91" t="s">
        <v>1072</v>
      </c>
      <c r="L199" s="91" t="s">
        <v>226</v>
      </c>
      <c r="M199" s="91" t="s">
        <v>846</v>
      </c>
      <c r="N199" s="91" t="s">
        <v>1072</v>
      </c>
      <c r="O199" s="91" t="s">
        <v>1072</v>
      </c>
      <c r="P199" s="74"/>
      <c r="Q199" s="74"/>
      <c r="R199" s="74"/>
    </row>
    <row r="200" spans="1:18" hidden="1" x14ac:dyDescent="0.3">
      <c r="A200" s="76" t="e">
        <v>#N/A</v>
      </c>
      <c r="B200" s="92">
        <v>45904.795490289354</v>
      </c>
      <c r="C200" s="91" t="s">
        <v>380</v>
      </c>
      <c r="D200" s="91" t="s">
        <v>121</v>
      </c>
      <c r="E200" s="91" t="s">
        <v>221</v>
      </c>
      <c r="F200" s="91" t="s">
        <v>844</v>
      </c>
      <c r="G200" s="91" t="s">
        <v>185</v>
      </c>
      <c r="H200" s="91" t="s">
        <v>1072</v>
      </c>
      <c r="I200" s="91" t="s">
        <v>845</v>
      </c>
      <c r="J200" s="91" t="s">
        <v>122</v>
      </c>
      <c r="K200" s="91" t="s">
        <v>1072</v>
      </c>
      <c r="L200" s="91" t="s">
        <v>49</v>
      </c>
      <c r="M200" s="91" t="s">
        <v>224</v>
      </c>
      <c r="N200" s="91" t="s">
        <v>238</v>
      </c>
      <c r="O200" s="91" t="s">
        <v>291</v>
      </c>
      <c r="P200" s="74"/>
      <c r="Q200" s="74"/>
      <c r="R200" s="74"/>
    </row>
    <row r="201" spans="1:18" hidden="1" x14ac:dyDescent="0.3">
      <c r="A201" s="76" t="e">
        <v>#N/A</v>
      </c>
      <c r="B201" s="92">
        <v>45904.880854606483</v>
      </c>
      <c r="C201" s="91" t="s">
        <v>380</v>
      </c>
      <c r="D201" s="91" t="s">
        <v>847</v>
      </c>
      <c r="E201" s="91" t="s">
        <v>221</v>
      </c>
      <c r="F201" s="91" t="s">
        <v>848</v>
      </c>
      <c r="G201" s="91" t="s">
        <v>185</v>
      </c>
      <c r="H201" s="91" t="s">
        <v>1072</v>
      </c>
      <c r="I201" s="91" t="s">
        <v>849</v>
      </c>
      <c r="J201" s="91" t="s">
        <v>1072</v>
      </c>
      <c r="K201" s="91" t="s">
        <v>1072</v>
      </c>
      <c r="L201" s="91" t="s">
        <v>226</v>
      </c>
      <c r="M201" s="91" t="s">
        <v>224</v>
      </c>
      <c r="N201" s="91" t="s">
        <v>1072</v>
      </c>
      <c r="O201" s="91" t="s">
        <v>1072</v>
      </c>
      <c r="P201" s="74"/>
      <c r="Q201" s="74"/>
      <c r="R201" s="74"/>
    </row>
    <row r="202" spans="1:18" hidden="1" x14ac:dyDescent="0.3">
      <c r="A202" s="76" t="e">
        <v>#N/A</v>
      </c>
      <c r="B202" s="92">
        <v>45906.662943483796</v>
      </c>
      <c r="C202" s="91" t="s">
        <v>380</v>
      </c>
      <c r="D202" s="91" t="s">
        <v>119</v>
      </c>
      <c r="E202" s="91" t="s">
        <v>221</v>
      </c>
      <c r="F202" s="91" t="s">
        <v>850</v>
      </c>
      <c r="G202" s="91" t="s">
        <v>185</v>
      </c>
      <c r="H202" s="91" t="s">
        <v>1072</v>
      </c>
      <c r="I202" s="91" t="s">
        <v>851</v>
      </c>
      <c r="J202" s="91" t="s">
        <v>120</v>
      </c>
      <c r="K202" s="91" t="s">
        <v>1072</v>
      </c>
      <c r="L202" s="91" t="s">
        <v>49</v>
      </c>
      <c r="M202" s="91" t="s">
        <v>224</v>
      </c>
      <c r="N202" s="91" t="s">
        <v>323</v>
      </c>
      <c r="O202" s="91" t="s">
        <v>297</v>
      </c>
      <c r="P202" s="74"/>
      <c r="Q202" s="74"/>
      <c r="R202" s="74"/>
    </row>
    <row r="203" spans="1:18" hidden="1" x14ac:dyDescent="0.3">
      <c r="A203" s="76" t="e">
        <v>#N/A</v>
      </c>
      <c r="B203" s="92">
        <v>45906.674096921299</v>
      </c>
      <c r="C203" s="91" t="s">
        <v>380</v>
      </c>
      <c r="D203" s="91" t="s">
        <v>117</v>
      </c>
      <c r="E203" s="91" t="s">
        <v>221</v>
      </c>
      <c r="F203" s="91" t="s">
        <v>852</v>
      </c>
      <c r="G203" s="91" t="s">
        <v>185</v>
      </c>
      <c r="H203" s="91" t="s">
        <v>1072</v>
      </c>
      <c r="I203" s="91" t="s">
        <v>853</v>
      </c>
      <c r="J203" s="91" t="s">
        <v>118</v>
      </c>
      <c r="K203" s="91" t="s">
        <v>304</v>
      </c>
      <c r="L203" s="91" t="s">
        <v>49</v>
      </c>
      <c r="M203" s="91" t="s">
        <v>224</v>
      </c>
      <c r="N203" s="91" t="s">
        <v>323</v>
      </c>
      <c r="O203" s="91" t="s">
        <v>1072</v>
      </c>
      <c r="P203" s="74"/>
      <c r="Q203" s="74"/>
      <c r="R203" s="74"/>
    </row>
    <row r="204" spans="1:18" hidden="1" x14ac:dyDescent="0.3">
      <c r="A204" s="76" t="e">
        <v>#N/A</v>
      </c>
      <c r="B204" s="92">
        <v>45907.791226319445</v>
      </c>
      <c r="C204" s="91" t="s">
        <v>380</v>
      </c>
      <c r="D204" s="91" t="s">
        <v>854</v>
      </c>
      <c r="E204" s="91" t="s">
        <v>221</v>
      </c>
      <c r="F204" s="91" t="s">
        <v>737</v>
      </c>
      <c r="G204" s="91" t="s">
        <v>185</v>
      </c>
      <c r="H204" s="91" t="s">
        <v>1072</v>
      </c>
      <c r="I204" s="91" t="s">
        <v>737</v>
      </c>
      <c r="J204" s="91" t="s">
        <v>1072</v>
      </c>
      <c r="K204" s="91" t="s">
        <v>1072</v>
      </c>
      <c r="L204" s="91" t="s">
        <v>226</v>
      </c>
      <c r="M204" s="91" t="s">
        <v>846</v>
      </c>
      <c r="N204" s="91" t="s">
        <v>1072</v>
      </c>
      <c r="O204" s="91" t="s">
        <v>1072</v>
      </c>
      <c r="P204" s="74"/>
      <c r="Q204" s="74"/>
      <c r="R204" s="74"/>
    </row>
    <row r="205" spans="1:18" hidden="1" x14ac:dyDescent="0.3">
      <c r="A205" s="76" t="e">
        <v>#N/A</v>
      </c>
      <c r="B205" s="92">
        <v>45907.799205000003</v>
      </c>
      <c r="C205" s="91" t="s">
        <v>380</v>
      </c>
      <c r="D205" s="91" t="s">
        <v>855</v>
      </c>
      <c r="E205" s="91" t="s">
        <v>221</v>
      </c>
      <c r="F205" s="91" t="s">
        <v>856</v>
      </c>
      <c r="G205" s="91" t="s">
        <v>185</v>
      </c>
      <c r="H205" s="91" t="s">
        <v>1072</v>
      </c>
      <c r="I205" s="91" t="s">
        <v>857</v>
      </c>
      <c r="J205" s="91" t="s">
        <v>1072</v>
      </c>
      <c r="K205" s="91" t="s">
        <v>250</v>
      </c>
      <c r="L205" s="91" t="s">
        <v>1072</v>
      </c>
      <c r="M205" s="91" t="s">
        <v>858</v>
      </c>
      <c r="N205" s="91" t="s">
        <v>232</v>
      </c>
      <c r="O205" s="91" t="s">
        <v>1072</v>
      </c>
      <c r="P205" s="74"/>
      <c r="Q205" s="74"/>
      <c r="R205" s="74"/>
    </row>
    <row r="206" spans="1:18" hidden="1" x14ac:dyDescent="0.3">
      <c r="A206" s="76" t="e">
        <v>#N/A</v>
      </c>
      <c r="B206" s="92">
        <v>45907.799329074071</v>
      </c>
      <c r="C206" s="91" t="s">
        <v>380</v>
      </c>
      <c r="D206" s="91" t="s">
        <v>116</v>
      </c>
      <c r="E206" s="91" t="s">
        <v>221</v>
      </c>
      <c r="F206" s="91" t="s">
        <v>856</v>
      </c>
      <c r="G206" s="91" t="s">
        <v>185</v>
      </c>
      <c r="H206" s="91" t="s">
        <v>1072</v>
      </c>
      <c r="I206" s="91" t="s">
        <v>860</v>
      </c>
      <c r="J206" s="91" t="s">
        <v>1072</v>
      </c>
      <c r="K206" s="91" t="s">
        <v>304</v>
      </c>
      <c r="L206" s="91" t="s">
        <v>226</v>
      </c>
      <c r="M206" s="91" t="s">
        <v>846</v>
      </c>
      <c r="N206" s="91" t="s">
        <v>257</v>
      </c>
      <c r="O206" s="91" t="s">
        <v>291</v>
      </c>
      <c r="P206" s="74"/>
      <c r="Q206" s="74"/>
      <c r="R206" s="74"/>
    </row>
    <row r="207" spans="1:18" hidden="1" x14ac:dyDescent="0.3">
      <c r="A207" s="76" t="e">
        <v>#N/A</v>
      </c>
      <c r="B207" s="92">
        <v>45907.79960283565</v>
      </c>
      <c r="C207" s="91" t="s">
        <v>380</v>
      </c>
      <c r="D207" s="91" t="s">
        <v>861</v>
      </c>
      <c r="E207" s="91" t="s">
        <v>221</v>
      </c>
      <c r="F207" s="91" t="s">
        <v>856</v>
      </c>
      <c r="G207" s="91" t="s">
        <v>185</v>
      </c>
      <c r="H207" s="91" t="s">
        <v>1072</v>
      </c>
      <c r="I207" s="91" t="s">
        <v>862</v>
      </c>
      <c r="J207" s="91" t="s">
        <v>1072</v>
      </c>
      <c r="K207" s="91" t="s">
        <v>250</v>
      </c>
      <c r="L207" s="91" t="s">
        <v>1072</v>
      </c>
      <c r="M207" s="91" t="s">
        <v>858</v>
      </c>
      <c r="N207" s="91" t="s">
        <v>232</v>
      </c>
      <c r="O207" s="91" t="s">
        <v>291</v>
      </c>
      <c r="P207" s="74"/>
      <c r="Q207" s="74"/>
      <c r="R207" s="74"/>
    </row>
    <row r="208" spans="1:18" hidden="1" x14ac:dyDescent="0.3">
      <c r="A208" s="76" t="e">
        <v>#N/A</v>
      </c>
      <c r="B208" s="92">
        <v>45911.265608182868</v>
      </c>
      <c r="C208" s="91" t="s">
        <v>380</v>
      </c>
      <c r="D208" s="91" t="s">
        <v>111</v>
      </c>
      <c r="E208" s="91" t="s">
        <v>221</v>
      </c>
      <c r="F208" s="91" t="s">
        <v>110</v>
      </c>
      <c r="G208" s="91" t="s">
        <v>228</v>
      </c>
      <c r="H208" s="91" t="s">
        <v>274</v>
      </c>
      <c r="I208" s="91" t="s">
        <v>863</v>
      </c>
      <c r="J208" s="91" t="s">
        <v>112</v>
      </c>
      <c r="K208" s="91" t="s">
        <v>1072</v>
      </c>
      <c r="L208" s="91" t="s">
        <v>85</v>
      </c>
      <c r="M208" s="91" t="s">
        <v>276</v>
      </c>
      <c r="N208" s="91" t="s">
        <v>232</v>
      </c>
      <c r="O208" s="91" t="s">
        <v>297</v>
      </c>
      <c r="P208" s="74"/>
      <c r="Q208" s="74"/>
      <c r="R208" s="74"/>
    </row>
    <row r="209" spans="1:18" hidden="1" x14ac:dyDescent="0.3">
      <c r="A209" s="76" t="e">
        <v>#N/A</v>
      </c>
      <c r="B209" s="92">
        <v>45911.550618321759</v>
      </c>
      <c r="C209" s="91" t="s">
        <v>380</v>
      </c>
      <c r="D209" s="91" t="s">
        <v>864</v>
      </c>
      <c r="E209" s="91" t="s">
        <v>221</v>
      </c>
      <c r="F209" s="91" t="s">
        <v>865</v>
      </c>
      <c r="G209" s="91" t="s">
        <v>185</v>
      </c>
      <c r="H209" s="91" t="s">
        <v>1072</v>
      </c>
      <c r="I209" s="91" t="s">
        <v>866</v>
      </c>
      <c r="J209" s="91" t="s">
        <v>867</v>
      </c>
      <c r="K209" s="91" t="s">
        <v>256</v>
      </c>
      <c r="L209" s="91" t="s">
        <v>226</v>
      </c>
      <c r="M209" s="91" t="s">
        <v>868</v>
      </c>
      <c r="N209" s="91" t="s">
        <v>232</v>
      </c>
      <c r="O209" s="91" t="s">
        <v>1072</v>
      </c>
      <c r="P209" s="74"/>
      <c r="Q209" s="74"/>
      <c r="R209" s="74"/>
    </row>
    <row r="210" spans="1:18" hidden="1" x14ac:dyDescent="0.3">
      <c r="A210" s="76" t="e">
        <v>#N/A</v>
      </c>
      <c r="B210" s="92">
        <v>45911.584515983799</v>
      </c>
      <c r="C210" s="91" t="s">
        <v>380</v>
      </c>
      <c r="D210" s="91" t="s">
        <v>107</v>
      </c>
      <c r="E210" s="91" t="s">
        <v>221</v>
      </c>
      <c r="F210" s="91" t="s">
        <v>869</v>
      </c>
      <c r="G210" s="91" t="s">
        <v>185</v>
      </c>
      <c r="H210" s="91" t="s">
        <v>1072</v>
      </c>
      <c r="I210" s="91" t="s">
        <v>870</v>
      </c>
      <c r="J210" s="91" t="s">
        <v>108</v>
      </c>
      <c r="K210" s="91" t="s">
        <v>1072</v>
      </c>
      <c r="L210" s="91" t="s">
        <v>49</v>
      </c>
      <c r="M210" s="91" t="s">
        <v>272</v>
      </c>
      <c r="N210" s="91" t="s">
        <v>286</v>
      </c>
      <c r="O210" s="91" t="s">
        <v>291</v>
      </c>
      <c r="P210" s="74"/>
      <c r="Q210" s="74"/>
      <c r="R210" s="74"/>
    </row>
    <row r="211" spans="1:18" hidden="1" x14ac:dyDescent="0.3">
      <c r="A211" s="76" t="e">
        <v>#N/A</v>
      </c>
      <c r="B211" s="92">
        <v>45911.785015266207</v>
      </c>
      <c r="C211" s="91" t="s">
        <v>380</v>
      </c>
      <c r="D211" s="91" t="s">
        <v>105</v>
      </c>
      <c r="E211" s="91" t="s">
        <v>221</v>
      </c>
      <c r="F211" s="91" t="s">
        <v>871</v>
      </c>
      <c r="G211" s="91" t="s">
        <v>185</v>
      </c>
      <c r="H211" s="91" t="s">
        <v>1072</v>
      </c>
      <c r="I211" s="91" t="s">
        <v>872</v>
      </c>
      <c r="J211" s="91" t="s">
        <v>106</v>
      </c>
      <c r="K211" s="91" t="s">
        <v>304</v>
      </c>
      <c r="L211" s="91" t="s">
        <v>49</v>
      </c>
      <c r="M211" s="91" t="s">
        <v>332</v>
      </c>
      <c r="N211" s="91" t="s">
        <v>286</v>
      </c>
      <c r="O211" s="91" t="s">
        <v>1072</v>
      </c>
      <c r="P211" s="74"/>
      <c r="Q211" s="74"/>
      <c r="R211" s="74"/>
    </row>
    <row r="212" spans="1:18" hidden="1" x14ac:dyDescent="0.3">
      <c r="A212" s="76" t="e">
        <v>#N/A</v>
      </c>
      <c r="B212" s="92">
        <v>45911.803366562497</v>
      </c>
      <c r="C212" s="91" t="s">
        <v>380</v>
      </c>
      <c r="D212" s="91" t="s">
        <v>103</v>
      </c>
      <c r="E212" s="91" t="s">
        <v>221</v>
      </c>
      <c r="F212" s="91" t="s">
        <v>873</v>
      </c>
      <c r="G212" s="91" t="s">
        <v>859</v>
      </c>
      <c r="H212" s="91" t="s">
        <v>1072</v>
      </c>
      <c r="I212" s="91" t="s">
        <v>874</v>
      </c>
      <c r="J212" s="91" t="s">
        <v>104</v>
      </c>
      <c r="K212" s="91" t="s">
        <v>1072</v>
      </c>
      <c r="L212" s="91" t="s">
        <v>53</v>
      </c>
      <c r="M212" s="91" t="s">
        <v>828</v>
      </c>
      <c r="N212" s="91" t="s">
        <v>281</v>
      </c>
      <c r="O212" s="91" t="s">
        <v>242</v>
      </c>
      <c r="P212" s="74"/>
      <c r="Q212" s="74"/>
      <c r="R212" s="74"/>
    </row>
    <row r="213" spans="1:18" hidden="1" x14ac:dyDescent="0.3">
      <c r="A213" s="76" t="e">
        <v>#N/A</v>
      </c>
      <c r="B213" s="92">
        <v>45912.74053221065</v>
      </c>
      <c r="C213" s="91" t="s">
        <v>380</v>
      </c>
      <c r="D213" s="91" t="s">
        <v>101</v>
      </c>
      <c r="E213" s="91" t="s">
        <v>221</v>
      </c>
      <c r="F213" s="91" t="s">
        <v>875</v>
      </c>
      <c r="G213" s="91" t="s">
        <v>185</v>
      </c>
      <c r="H213" s="91" t="s">
        <v>1072</v>
      </c>
      <c r="I213" s="91" t="s">
        <v>876</v>
      </c>
      <c r="J213" s="91" t="s">
        <v>102</v>
      </c>
      <c r="K213" s="91" t="s">
        <v>1072</v>
      </c>
      <c r="L213" s="91" t="s">
        <v>226</v>
      </c>
      <c r="M213" s="91" t="s">
        <v>224</v>
      </c>
      <c r="N213" s="91" t="s">
        <v>232</v>
      </c>
      <c r="O213" s="91" t="s">
        <v>1072</v>
      </c>
      <c r="P213" s="74"/>
      <c r="Q213" s="74"/>
      <c r="R213" s="74"/>
    </row>
    <row r="214" spans="1:18" hidden="1" x14ac:dyDescent="0.3">
      <c r="A214" s="76" t="e">
        <v>#N/A</v>
      </c>
      <c r="B214" s="92">
        <v>45913.937403275464</v>
      </c>
      <c r="C214" s="91" t="s">
        <v>380</v>
      </c>
      <c r="D214" s="91" t="s">
        <v>877</v>
      </c>
      <c r="E214" s="91" t="s">
        <v>221</v>
      </c>
      <c r="F214" s="91" t="s">
        <v>878</v>
      </c>
      <c r="G214" s="91" t="s">
        <v>185</v>
      </c>
      <c r="H214" s="91" t="s">
        <v>1072</v>
      </c>
      <c r="I214" s="91" t="s">
        <v>879</v>
      </c>
      <c r="J214" s="91" t="s">
        <v>1072</v>
      </c>
      <c r="K214" s="91" t="s">
        <v>1072</v>
      </c>
      <c r="L214" s="91" t="s">
        <v>35</v>
      </c>
      <c r="M214" s="91" t="s">
        <v>809</v>
      </c>
      <c r="N214" s="91" t="s">
        <v>1072</v>
      </c>
      <c r="O214" s="91" t="s">
        <v>1072</v>
      </c>
      <c r="P214" s="74"/>
      <c r="Q214" s="74"/>
      <c r="R214" s="74"/>
    </row>
    <row r="215" spans="1:18" hidden="1" x14ac:dyDescent="0.3">
      <c r="A215" s="76" t="e">
        <v>#N/A</v>
      </c>
      <c r="B215" s="92">
        <v>45913.999191365743</v>
      </c>
      <c r="C215" s="91" t="s">
        <v>380</v>
      </c>
      <c r="D215" s="91" t="s">
        <v>880</v>
      </c>
      <c r="E215" s="91" t="s">
        <v>221</v>
      </c>
      <c r="F215" s="91" t="s">
        <v>881</v>
      </c>
      <c r="G215" s="91" t="s">
        <v>185</v>
      </c>
      <c r="H215" s="91" t="s">
        <v>1072</v>
      </c>
      <c r="I215" s="91" t="s">
        <v>882</v>
      </c>
      <c r="J215" s="91" t="s">
        <v>1072</v>
      </c>
      <c r="K215" s="91" t="s">
        <v>1072</v>
      </c>
      <c r="L215" s="91" t="s">
        <v>226</v>
      </c>
      <c r="M215" s="91" t="s">
        <v>220</v>
      </c>
      <c r="N215" s="91" t="s">
        <v>1072</v>
      </c>
      <c r="O215" s="91" t="s">
        <v>1072</v>
      </c>
      <c r="P215" s="74"/>
      <c r="Q215" s="74"/>
      <c r="R215" s="74"/>
    </row>
    <row r="216" spans="1:18" hidden="1" x14ac:dyDescent="0.3">
      <c r="A216" s="76" t="e">
        <v>#N/A</v>
      </c>
      <c r="B216" s="92">
        <v>45914.023670810187</v>
      </c>
      <c r="C216" s="91" t="s">
        <v>380</v>
      </c>
      <c r="D216" s="91" t="s">
        <v>883</v>
      </c>
      <c r="E216" s="91" t="s">
        <v>221</v>
      </c>
      <c r="F216" s="91" t="s">
        <v>884</v>
      </c>
      <c r="G216" s="91" t="s">
        <v>185</v>
      </c>
      <c r="H216" s="91" t="s">
        <v>1072</v>
      </c>
      <c r="I216" s="91" t="s">
        <v>885</v>
      </c>
      <c r="J216" s="91" t="s">
        <v>1072</v>
      </c>
      <c r="K216" s="91" t="s">
        <v>1072</v>
      </c>
      <c r="L216" s="91" t="s">
        <v>35</v>
      </c>
      <c r="M216" s="91" t="s">
        <v>328</v>
      </c>
      <c r="N216" s="91" t="s">
        <v>1072</v>
      </c>
      <c r="O216" s="91" t="s">
        <v>1072</v>
      </c>
    </row>
    <row r="217" spans="1:18" hidden="1" x14ac:dyDescent="0.3">
      <c r="A217" s="76" t="e">
        <v>#N/A</v>
      </c>
      <c r="B217" s="92">
        <v>45915.928360289348</v>
      </c>
      <c r="C217" s="91" t="s">
        <v>380</v>
      </c>
      <c r="D217" s="91" t="s">
        <v>99</v>
      </c>
      <c r="E217" s="91" t="s">
        <v>221</v>
      </c>
      <c r="F217" s="91" t="s">
        <v>98</v>
      </c>
      <c r="G217" s="91" t="s">
        <v>859</v>
      </c>
      <c r="H217" s="91" t="s">
        <v>1072</v>
      </c>
      <c r="I217" s="91" t="s">
        <v>886</v>
      </c>
      <c r="J217" s="91" t="s">
        <v>1087</v>
      </c>
      <c r="K217" s="91" t="s">
        <v>1072</v>
      </c>
      <c r="L217" s="91" t="s">
        <v>53</v>
      </c>
      <c r="M217" s="91" t="s">
        <v>828</v>
      </c>
      <c r="N217" s="91" t="s">
        <v>238</v>
      </c>
      <c r="O217" s="91" t="s">
        <v>261</v>
      </c>
    </row>
    <row r="218" spans="1:18" hidden="1" x14ac:dyDescent="0.3">
      <c r="A218" s="76" t="e">
        <v>#N/A</v>
      </c>
      <c r="B218" s="92">
        <v>45916.353311087965</v>
      </c>
      <c r="C218" s="91" t="s">
        <v>380</v>
      </c>
      <c r="D218" s="91" t="s">
        <v>96</v>
      </c>
      <c r="E218" s="91" t="s">
        <v>221</v>
      </c>
      <c r="F218" s="91" t="s">
        <v>95</v>
      </c>
      <c r="G218" s="91" t="s">
        <v>185</v>
      </c>
      <c r="H218" s="91" t="s">
        <v>1072</v>
      </c>
      <c r="I218" s="91" t="s">
        <v>887</v>
      </c>
      <c r="J218" s="91" t="s">
        <v>97</v>
      </c>
      <c r="K218" s="91" t="s">
        <v>304</v>
      </c>
      <c r="L218" s="91" t="s">
        <v>47</v>
      </c>
      <c r="M218" s="91" t="s">
        <v>337</v>
      </c>
      <c r="N218" s="91" t="s">
        <v>257</v>
      </c>
      <c r="O218" s="91" t="s">
        <v>1072</v>
      </c>
    </row>
    <row r="219" spans="1:18" hidden="1" x14ac:dyDescent="0.3">
      <c r="A219" s="76" t="e">
        <v>#N/A</v>
      </c>
      <c r="B219" s="92">
        <v>45916.482797500001</v>
      </c>
      <c r="C219" s="91" t="s">
        <v>380</v>
      </c>
      <c r="D219" s="91" t="s">
        <v>888</v>
      </c>
      <c r="E219" s="91" t="s">
        <v>221</v>
      </c>
      <c r="F219" s="91" t="s">
        <v>889</v>
      </c>
      <c r="G219" s="91" t="s">
        <v>185</v>
      </c>
      <c r="H219" s="91" t="s">
        <v>1072</v>
      </c>
      <c r="I219" s="91" t="s">
        <v>891</v>
      </c>
      <c r="J219" s="91" t="s">
        <v>1072</v>
      </c>
      <c r="K219" s="91" t="s">
        <v>1072</v>
      </c>
      <c r="L219" s="91" t="s">
        <v>226</v>
      </c>
      <c r="M219" s="91" t="s">
        <v>328</v>
      </c>
      <c r="N219" s="91" t="s">
        <v>1072</v>
      </c>
      <c r="O219" s="91" t="s">
        <v>1072</v>
      </c>
    </row>
    <row r="220" spans="1:18" hidden="1" x14ac:dyDescent="0.3">
      <c r="A220" s="76" t="e">
        <v>#N/A</v>
      </c>
      <c r="B220" s="92">
        <v>45917.503072361113</v>
      </c>
      <c r="C220" s="91" t="s">
        <v>380</v>
      </c>
      <c r="D220" s="91" t="s">
        <v>93</v>
      </c>
      <c r="E220" s="91" t="s">
        <v>221</v>
      </c>
      <c r="F220" s="91" t="s">
        <v>92</v>
      </c>
      <c r="G220" s="91" t="s">
        <v>859</v>
      </c>
      <c r="H220" s="91" t="s">
        <v>1072</v>
      </c>
      <c r="I220" s="91" t="s">
        <v>892</v>
      </c>
      <c r="J220" s="91" t="s">
        <v>94</v>
      </c>
      <c r="K220" s="91" t="s">
        <v>1072</v>
      </c>
      <c r="L220" s="91" t="s">
        <v>226</v>
      </c>
      <c r="M220" s="91" t="s">
        <v>220</v>
      </c>
      <c r="N220" s="91" t="s">
        <v>238</v>
      </c>
      <c r="O220" s="91" t="s">
        <v>1072</v>
      </c>
    </row>
    <row r="221" spans="1:18" hidden="1" x14ac:dyDescent="0.3">
      <c r="A221" s="76" t="e">
        <v>#N/A</v>
      </c>
      <c r="B221" s="92">
        <v>45919.526691608793</v>
      </c>
      <c r="C221" s="91" t="s">
        <v>380</v>
      </c>
      <c r="D221" s="91" t="s">
        <v>91</v>
      </c>
      <c r="E221" s="91" t="s">
        <v>221</v>
      </c>
      <c r="F221" s="91" t="s">
        <v>90</v>
      </c>
      <c r="G221" s="91" t="s">
        <v>859</v>
      </c>
      <c r="H221" s="91" t="s">
        <v>1072</v>
      </c>
      <c r="I221" s="91" t="s">
        <v>1088</v>
      </c>
      <c r="J221" s="91" t="s">
        <v>894</v>
      </c>
      <c r="K221" s="91" t="s">
        <v>1072</v>
      </c>
      <c r="L221" s="91" t="s">
        <v>53</v>
      </c>
      <c r="M221" s="91" t="s">
        <v>828</v>
      </c>
      <c r="N221" s="91" t="s">
        <v>232</v>
      </c>
      <c r="O221" s="91" t="s">
        <v>1072</v>
      </c>
    </row>
    <row r="222" spans="1:18" hidden="1" x14ac:dyDescent="0.3">
      <c r="A222" s="76" t="e">
        <v>#N/A</v>
      </c>
      <c r="B222" s="92">
        <v>45919.716782916665</v>
      </c>
      <c r="C222" s="91" t="s">
        <v>380</v>
      </c>
      <c r="D222" s="91" t="s">
        <v>150</v>
      </c>
      <c r="E222" s="91" t="s">
        <v>221</v>
      </c>
      <c r="F222" s="91" t="s">
        <v>149</v>
      </c>
      <c r="G222" s="91" t="s">
        <v>859</v>
      </c>
      <c r="H222" s="91" t="s">
        <v>1072</v>
      </c>
      <c r="I222" s="91" t="s">
        <v>895</v>
      </c>
      <c r="J222" s="91" t="s">
        <v>1089</v>
      </c>
      <c r="K222" s="91" t="s">
        <v>1072</v>
      </c>
      <c r="L222" s="91" t="s">
        <v>1075</v>
      </c>
      <c r="M222" s="91" t="s">
        <v>272</v>
      </c>
      <c r="N222" s="91" t="s">
        <v>238</v>
      </c>
      <c r="O222" s="91" t="s">
        <v>1072</v>
      </c>
    </row>
    <row r="223" spans="1:18" hidden="1" x14ac:dyDescent="0.3">
      <c r="A223" s="76" t="e">
        <v>#N/A</v>
      </c>
      <c r="B223" s="92">
        <v>45921.021337939812</v>
      </c>
      <c r="C223" s="91" t="s">
        <v>380</v>
      </c>
      <c r="D223" s="91" t="s">
        <v>233</v>
      </c>
      <c r="E223" s="91" t="s">
        <v>221</v>
      </c>
      <c r="F223" s="91" t="s">
        <v>896</v>
      </c>
      <c r="G223" s="91" t="s">
        <v>859</v>
      </c>
      <c r="H223" s="91" t="s">
        <v>1072</v>
      </c>
      <c r="I223" s="91" t="s">
        <v>897</v>
      </c>
      <c r="J223" s="91" t="s">
        <v>1072</v>
      </c>
      <c r="K223" s="91" t="s">
        <v>1072</v>
      </c>
      <c r="L223" s="91" t="s">
        <v>226</v>
      </c>
      <c r="M223" s="91" t="s">
        <v>220</v>
      </c>
      <c r="N223" s="91" t="s">
        <v>238</v>
      </c>
      <c r="O223" s="91" t="s">
        <v>1072</v>
      </c>
    </row>
    <row r="224" spans="1:18" hidden="1" x14ac:dyDescent="0.3">
      <c r="A224" s="76" t="e">
        <v>#N/A</v>
      </c>
      <c r="B224" s="92">
        <v>45923.027145081018</v>
      </c>
      <c r="C224" s="91" t="s">
        <v>380</v>
      </c>
      <c r="D224" s="91" t="s">
        <v>898</v>
      </c>
      <c r="E224" s="91" t="s">
        <v>221</v>
      </c>
      <c r="F224" s="91" t="s">
        <v>899</v>
      </c>
      <c r="G224" s="91" t="s">
        <v>185</v>
      </c>
      <c r="H224" s="91" t="s">
        <v>1072</v>
      </c>
      <c r="I224" s="91" t="s">
        <v>900</v>
      </c>
      <c r="J224" s="91" t="s">
        <v>1072</v>
      </c>
      <c r="K224" s="91" t="s">
        <v>1072</v>
      </c>
      <c r="L224" s="91" t="s">
        <v>226</v>
      </c>
      <c r="M224" s="91" t="s">
        <v>901</v>
      </c>
      <c r="N224" s="91" t="s">
        <v>1072</v>
      </c>
      <c r="O224" s="91" t="s">
        <v>1072</v>
      </c>
    </row>
    <row r="225" spans="1:15" hidden="1" x14ac:dyDescent="0.3">
      <c r="A225" s="76" t="e">
        <v>#N/A</v>
      </c>
      <c r="B225" s="92">
        <v>45923.037995694445</v>
      </c>
      <c r="C225" s="91" t="s">
        <v>380</v>
      </c>
      <c r="D225" s="91" t="s">
        <v>165</v>
      </c>
      <c r="E225" s="91" t="s">
        <v>221</v>
      </c>
      <c r="F225" s="91" t="s">
        <v>902</v>
      </c>
      <c r="G225" s="91" t="s">
        <v>185</v>
      </c>
      <c r="H225" s="91" t="s">
        <v>1072</v>
      </c>
      <c r="I225" s="91" t="s">
        <v>903</v>
      </c>
      <c r="J225" s="91" t="s">
        <v>1073</v>
      </c>
      <c r="K225" s="91" t="s">
        <v>1072</v>
      </c>
      <c r="L225" s="91" t="s">
        <v>1074</v>
      </c>
      <c r="M225" s="91" t="s">
        <v>328</v>
      </c>
      <c r="N225" s="91" t="s">
        <v>1072</v>
      </c>
      <c r="O225" s="91" t="s">
        <v>1072</v>
      </c>
    </row>
    <row r="226" spans="1:15" hidden="1" x14ac:dyDescent="0.3">
      <c r="A226" s="76" t="e">
        <v>#N/A</v>
      </c>
      <c r="B226" s="92">
        <v>45923.613451458332</v>
      </c>
      <c r="C226" s="91" t="s">
        <v>380</v>
      </c>
      <c r="D226" s="91" t="s">
        <v>904</v>
      </c>
      <c r="E226" s="91" t="s">
        <v>221</v>
      </c>
      <c r="F226" s="91" t="s">
        <v>905</v>
      </c>
      <c r="G226" s="91" t="s">
        <v>185</v>
      </c>
      <c r="H226" s="91" t="s">
        <v>1072</v>
      </c>
      <c r="I226" s="91" t="s">
        <v>905</v>
      </c>
      <c r="J226" s="91" t="s">
        <v>1072</v>
      </c>
      <c r="K226" s="91" t="s">
        <v>1072</v>
      </c>
      <c r="L226" s="91" t="s">
        <v>226</v>
      </c>
      <c r="M226" s="91" t="s">
        <v>328</v>
      </c>
      <c r="N226" s="91" t="s">
        <v>1072</v>
      </c>
      <c r="O226" s="91" t="s">
        <v>1072</v>
      </c>
    </row>
    <row r="227" spans="1:15" hidden="1" x14ac:dyDescent="0.3">
      <c r="A227" s="76" t="e">
        <v>#N/A</v>
      </c>
      <c r="B227" s="92">
        <v>45924.248014861114</v>
      </c>
      <c r="C227" s="91" t="s">
        <v>380</v>
      </c>
      <c r="D227" s="91" t="s">
        <v>906</v>
      </c>
      <c r="E227" s="91" t="s">
        <v>221</v>
      </c>
      <c r="F227" s="91" t="s">
        <v>907</v>
      </c>
      <c r="G227" s="91" t="s">
        <v>859</v>
      </c>
      <c r="H227" s="91" t="s">
        <v>1072</v>
      </c>
      <c r="I227" s="91" t="s">
        <v>909</v>
      </c>
      <c r="J227" s="91" t="s">
        <v>1090</v>
      </c>
      <c r="K227" s="91" t="s">
        <v>1072</v>
      </c>
      <c r="L227" s="91" t="s">
        <v>1075</v>
      </c>
      <c r="M227" s="91" t="s">
        <v>272</v>
      </c>
      <c r="N227" s="91" t="s">
        <v>232</v>
      </c>
      <c r="O227" s="91" t="s">
        <v>345</v>
      </c>
    </row>
    <row r="228" spans="1:15" hidden="1" x14ac:dyDescent="0.3">
      <c r="A228" s="76" t="e">
        <v>#N/A</v>
      </c>
      <c r="B228" s="92">
        <v>45925.093275590276</v>
      </c>
      <c r="C228" s="91" t="s">
        <v>380</v>
      </c>
      <c r="D228" s="91" t="s">
        <v>910</v>
      </c>
      <c r="E228" s="91" t="s">
        <v>221</v>
      </c>
      <c r="F228" s="91" t="s">
        <v>911</v>
      </c>
      <c r="G228" s="91" t="s">
        <v>185</v>
      </c>
      <c r="H228" s="91" t="s">
        <v>1072</v>
      </c>
      <c r="I228" s="91" t="s">
        <v>912</v>
      </c>
      <c r="J228" s="91" t="s">
        <v>1072</v>
      </c>
      <c r="K228" s="91" t="s">
        <v>1072</v>
      </c>
      <c r="L228" s="91" t="s">
        <v>1072</v>
      </c>
      <c r="M228" s="91" t="s">
        <v>365</v>
      </c>
      <c r="N228" s="91" t="s">
        <v>1072</v>
      </c>
      <c r="O228" s="91" t="s">
        <v>1072</v>
      </c>
    </row>
    <row r="229" spans="1:15" hidden="1" x14ac:dyDescent="0.3">
      <c r="A229" s="76" t="e">
        <v>#N/A</v>
      </c>
      <c r="B229" s="92">
        <v>45925.137843159719</v>
      </c>
      <c r="C229" s="91" t="s">
        <v>380</v>
      </c>
      <c r="D229" s="91" t="s">
        <v>913</v>
      </c>
      <c r="E229" s="91" t="s">
        <v>221</v>
      </c>
      <c r="F229" s="91" t="s">
        <v>914</v>
      </c>
      <c r="G229" s="91" t="s">
        <v>228</v>
      </c>
      <c r="H229" s="91" t="s">
        <v>229</v>
      </c>
      <c r="I229" s="91" t="s">
        <v>915</v>
      </c>
      <c r="J229" s="91" t="s">
        <v>1091</v>
      </c>
      <c r="K229" s="91" t="s">
        <v>1072</v>
      </c>
      <c r="L229" s="91" t="s">
        <v>85</v>
      </c>
      <c r="M229" s="91" t="s">
        <v>231</v>
      </c>
      <c r="N229" s="91" t="s">
        <v>257</v>
      </c>
      <c r="O229" s="91" t="s">
        <v>1072</v>
      </c>
    </row>
    <row r="230" spans="1:15" hidden="1" x14ac:dyDescent="0.3">
      <c r="A230" s="76" t="e">
        <v>#N/A</v>
      </c>
      <c r="B230" s="92">
        <v>45925.143242002312</v>
      </c>
      <c r="C230" s="91" t="s">
        <v>380</v>
      </c>
      <c r="D230" s="91" t="s">
        <v>916</v>
      </c>
      <c r="E230" s="91" t="s">
        <v>221</v>
      </c>
      <c r="F230" s="91" t="s">
        <v>917</v>
      </c>
      <c r="G230" s="91" t="s">
        <v>1092</v>
      </c>
      <c r="H230" s="91" t="s">
        <v>1072</v>
      </c>
      <c r="I230" s="91" t="s">
        <v>918</v>
      </c>
      <c r="J230" s="91" t="s">
        <v>1093</v>
      </c>
      <c r="K230" s="91" t="s">
        <v>1072</v>
      </c>
      <c r="L230" s="91" t="s">
        <v>85</v>
      </c>
      <c r="M230" s="91" t="s">
        <v>1094</v>
      </c>
      <c r="N230" s="91" t="s">
        <v>1072</v>
      </c>
      <c r="O230" s="91" t="s">
        <v>1072</v>
      </c>
    </row>
    <row r="231" spans="1:15" hidden="1" x14ac:dyDescent="0.3">
      <c r="A231" s="76" t="e">
        <v>#N/A</v>
      </c>
      <c r="B231" s="92">
        <v>45925.152757071759</v>
      </c>
      <c r="C231" s="91" t="s">
        <v>380</v>
      </c>
      <c r="D231" s="91" t="s">
        <v>919</v>
      </c>
      <c r="E231" s="91" t="s">
        <v>221</v>
      </c>
      <c r="F231" s="91" t="s">
        <v>920</v>
      </c>
      <c r="G231" s="91" t="s">
        <v>859</v>
      </c>
      <c r="H231" s="91" t="s">
        <v>1072</v>
      </c>
      <c r="I231" s="91" t="s">
        <v>921</v>
      </c>
      <c r="J231" s="91" t="s">
        <v>1095</v>
      </c>
      <c r="K231" s="91" t="s">
        <v>1072</v>
      </c>
      <c r="L231" s="91" t="s">
        <v>53</v>
      </c>
      <c r="M231" s="91" t="s">
        <v>828</v>
      </c>
      <c r="N231" s="91" t="s">
        <v>257</v>
      </c>
      <c r="O231" s="91" t="s">
        <v>1072</v>
      </c>
    </row>
    <row r="232" spans="1:15" hidden="1" x14ac:dyDescent="0.3">
      <c r="A232" s="76" t="e">
        <v>#N/A</v>
      </c>
      <c r="B232" s="92">
        <v>45925.164836990742</v>
      </c>
      <c r="C232" s="91" t="s">
        <v>380</v>
      </c>
      <c r="D232" s="91" t="s">
        <v>922</v>
      </c>
      <c r="E232" s="91" t="s">
        <v>221</v>
      </c>
      <c r="F232" s="91" t="s">
        <v>920</v>
      </c>
      <c r="G232" s="91" t="s">
        <v>228</v>
      </c>
      <c r="H232" s="91" t="s">
        <v>928</v>
      </c>
      <c r="I232" s="91" t="s">
        <v>923</v>
      </c>
      <c r="J232" s="91" t="s">
        <v>1096</v>
      </c>
      <c r="K232" s="91" t="s">
        <v>1072</v>
      </c>
      <c r="L232" s="91" t="s">
        <v>57</v>
      </c>
      <c r="M232" s="91" t="s">
        <v>272</v>
      </c>
      <c r="N232" s="91" t="s">
        <v>232</v>
      </c>
      <c r="O232" s="91" t="s">
        <v>345</v>
      </c>
    </row>
    <row r="233" spans="1:15" hidden="1" x14ac:dyDescent="0.3">
      <c r="A233" s="76" t="e">
        <v>#N/A</v>
      </c>
      <c r="B233" s="92">
        <v>45925.248875069447</v>
      </c>
      <c r="C233" s="91" t="s">
        <v>380</v>
      </c>
      <c r="D233" s="91" t="s">
        <v>924</v>
      </c>
      <c r="E233" s="91" t="s">
        <v>221</v>
      </c>
      <c r="F233" s="91" t="s">
        <v>925</v>
      </c>
      <c r="G233" s="91" t="s">
        <v>859</v>
      </c>
      <c r="H233" s="91" t="s">
        <v>1072</v>
      </c>
      <c r="I233" s="91" t="s">
        <v>926</v>
      </c>
      <c r="J233" s="91" t="s">
        <v>1097</v>
      </c>
      <c r="K233" s="91" t="s">
        <v>304</v>
      </c>
      <c r="L233" s="91" t="s">
        <v>53</v>
      </c>
      <c r="M233" s="91" t="s">
        <v>828</v>
      </c>
      <c r="N233" s="91" t="s">
        <v>238</v>
      </c>
      <c r="O233" s="91" t="s">
        <v>1072</v>
      </c>
    </row>
    <row r="234" spans="1:15" hidden="1" x14ac:dyDescent="0.3">
      <c r="A234" s="76" t="e">
        <v>#N/A</v>
      </c>
      <c r="B234" s="92">
        <v>45925.367988090278</v>
      </c>
      <c r="C234" s="91" t="s">
        <v>380</v>
      </c>
      <c r="D234" s="91" t="s">
        <v>161</v>
      </c>
      <c r="E234" s="91" t="s">
        <v>221</v>
      </c>
      <c r="F234" s="91" t="s">
        <v>927</v>
      </c>
      <c r="G234" s="91" t="s">
        <v>185</v>
      </c>
      <c r="H234" s="91" t="s">
        <v>1072</v>
      </c>
      <c r="I234" s="91" t="s">
        <v>929</v>
      </c>
      <c r="J234" s="91" t="s">
        <v>930</v>
      </c>
      <c r="K234" s="91" t="s">
        <v>1072</v>
      </c>
      <c r="L234" s="91" t="s">
        <v>53</v>
      </c>
      <c r="M234" s="91" t="s">
        <v>1098</v>
      </c>
      <c r="N234" s="91" t="s">
        <v>286</v>
      </c>
      <c r="O234" s="91" t="s">
        <v>1072</v>
      </c>
    </row>
    <row r="235" spans="1:15" hidden="1" x14ac:dyDescent="0.3">
      <c r="A235" s="76" t="e">
        <v>#N/A</v>
      </c>
      <c r="B235" s="92">
        <v>45925.38963503472</v>
      </c>
      <c r="C235" s="91" t="s">
        <v>380</v>
      </c>
      <c r="D235" s="91" t="s">
        <v>931</v>
      </c>
      <c r="E235" s="91" t="s">
        <v>221</v>
      </c>
      <c r="F235" s="91" t="s">
        <v>932</v>
      </c>
      <c r="G235" s="91" t="s">
        <v>228</v>
      </c>
      <c r="H235" s="91" t="s">
        <v>274</v>
      </c>
      <c r="I235" s="91" t="s">
        <v>933</v>
      </c>
      <c r="J235" s="91" t="s">
        <v>1099</v>
      </c>
      <c r="K235" s="91" t="s">
        <v>1072</v>
      </c>
      <c r="L235" s="91" t="s">
        <v>57</v>
      </c>
      <c r="M235" s="91" t="s">
        <v>1094</v>
      </c>
      <c r="N235" s="91" t="s">
        <v>1072</v>
      </c>
      <c r="O235" s="91" t="s">
        <v>345</v>
      </c>
    </row>
    <row r="236" spans="1:15" hidden="1" x14ac:dyDescent="0.3">
      <c r="A236" s="76" t="e">
        <v>#N/A</v>
      </c>
      <c r="B236" s="92">
        <v>45925.396715023147</v>
      </c>
      <c r="C236" s="91" t="s">
        <v>380</v>
      </c>
      <c r="D236" s="91" t="s">
        <v>934</v>
      </c>
      <c r="E236" s="91" t="s">
        <v>221</v>
      </c>
      <c r="F236" s="91" t="s">
        <v>935</v>
      </c>
      <c r="G236" s="91" t="s">
        <v>185</v>
      </c>
      <c r="H236" s="91" t="s">
        <v>1072</v>
      </c>
      <c r="I236" s="91" t="s">
        <v>936</v>
      </c>
      <c r="J236" s="91" t="s">
        <v>1072</v>
      </c>
      <c r="K236" s="91" t="s">
        <v>1072</v>
      </c>
      <c r="L236" s="91" t="s">
        <v>1072</v>
      </c>
      <c r="M236" s="91" t="s">
        <v>224</v>
      </c>
      <c r="N236" s="91" t="s">
        <v>1072</v>
      </c>
      <c r="O236" s="91" t="s">
        <v>1072</v>
      </c>
    </row>
    <row r="237" spans="1:15" hidden="1" x14ac:dyDescent="0.3">
      <c r="A237" s="76" t="e">
        <v>#N/A</v>
      </c>
      <c r="B237" s="92">
        <v>45926.284126342594</v>
      </c>
      <c r="C237" s="91" t="s">
        <v>380</v>
      </c>
      <c r="D237" s="91" t="s">
        <v>937</v>
      </c>
      <c r="E237" s="91" t="s">
        <v>221</v>
      </c>
      <c r="F237" s="91" t="s">
        <v>938</v>
      </c>
      <c r="G237" s="91" t="s">
        <v>859</v>
      </c>
      <c r="H237" s="91" t="s">
        <v>1072</v>
      </c>
      <c r="I237" s="91" t="s">
        <v>939</v>
      </c>
      <c r="J237" s="91" t="s">
        <v>940</v>
      </c>
      <c r="K237" s="91" t="s">
        <v>1072</v>
      </c>
      <c r="L237" s="91" t="s">
        <v>53</v>
      </c>
      <c r="M237" s="91" t="s">
        <v>828</v>
      </c>
      <c r="N237" s="91" t="s">
        <v>1072</v>
      </c>
      <c r="O237" s="91" t="s">
        <v>1072</v>
      </c>
    </row>
    <row r="238" spans="1:15" hidden="1" x14ac:dyDescent="0.3">
      <c r="A238" s="76" t="e">
        <v>#N/A</v>
      </c>
      <c r="B238" s="92">
        <v>45926.290049039351</v>
      </c>
      <c r="C238" s="91" t="s">
        <v>380</v>
      </c>
      <c r="D238" s="91" t="s">
        <v>941</v>
      </c>
      <c r="E238" s="91" t="s">
        <v>221</v>
      </c>
      <c r="F238" s="91" t="s">
        <v>942</v>
      </c>
      <c r="G238" s="91" t="s">
        <v>228</v>
      </c>
      <c r="H238" s="91" t="s">
        <v>274</v>
      </c>
      <c r="I238" s="91" t="s">
        <v>943</v>
      </c>
      <c r="J238" s="91" t="s">
        <v>1099</v>
      </c>
      <c r="K238" s="91" t="s">
        <v>1072</v>
      </c>
      <c r="L238" s="91" t="s">
        <v>57</v>
      </c>
      <c r="M238" s="91" t="s">
        <v>1094</v>
      </c>
      <c r="N238" s="91" t="s">
        <v>1072</v>
      </c>
      <c r="O238" s="91" t="s">
        <v>345</v>
      </c>
    </row>
    <row r="239" spans="1:15" hidden="1" x14ac:dyDescent="0.3">
      <c r="A239" s="76" t="e">
        <v>#N/A</v>
      </c>
      <c r="B239" s="92">
        <v>45926.298217337964</v>
      </c>
      <c r="C239" s="91" t="s">
        <v>380</v>
      </c>
      <c r="D239" s="91" t="s">
        <v>944</v>
      </c>
      <c r="E239" s="91" t="s">
        <v>221</v>
      </c>
      <c r="F239" s="91" t="s">
        <v>945</v>
      </c>
      <c r="G239" s="91" t="s">
        <v>228</v>
      </c>
      <c r="H239" s="91" t="s">
        <v>274</v>
      </c>
      <c r="I239" s="91" t="s">
        <v>946</v>
      </c>
      <c r="J239" s="91" t="s">
        <v>1100</v>
      </c>
      <c r="K239" s="91" t="s">
        <v>1072</v>
      </c>
      <c r="L239" s="91" t="s">
        <v>57</v>
      </c>
      <c r="M239" s="91" t="s">
        <v>276</v>
      </c>
      <c r="N239" s="91" t="s">
        <v>232</v>
      </c>
      <c r="O239" s="91" t="s">
        <v>1072</v>
      </c>
    </row>
    <row r="240" spans="1:15" hidden="1" x14ac:dyDescent="0.3">
      <c r="A240" s="76" t="e">
        <v>#N/A</v>
      </c>
      <c r="B240" s="92">
        <v>45929.750295335645</v>
      </c>
      <c r="C240" s="91" t="s">
        <v>380</v>
      </c>
      <c r="D240" s="91" t="s">
        <v>947</v>
      </c>
      <c r="E240" s="91" t="s">
        <v>221</v>
      </c>
      <c r="F240" s="91" t="s">
        <v>948</v>
      </c>
      <c r="G240" s="91" t="s">
        <v>228</v>
      </c>
      <c r="H240" s="91" t="s">
        <v>1072</v>
      </c>
      <c r="I240" s="91" t="s">
        <v>949</v>
      </c>
      <c r="J240" s="91" t="s">
        <v>1072</v>
      </c>
      <c r="K240" s="91" t="s">
        <v>1072</v>
      </c>
      <c r="L240" s="94" t="s">
        <v>1070</v>
      </c>
      <c r="M240" s="91" t="s">
        <v>220</v>
      </c>
      <c r="N240" s="91" t="s">
        <v>1072</v>
      </c>
      <c r="O240" s="91" t="s">
        <v>1072</v>
      </c>
    </row>
    <row r="241" spans="1:15" hidden="1" x14ac:dyDescent="0.3">
      <c r="A241" s="76" t="e">
        <v>#N/A</v>
      </c>
      <c r="B241" s="92">
        <v>45931.705659930558</v>
      </c>
      <c r="C241" s="91" t="s">
        <v>380</v>
      </c>
      <c r="D241" s="91" t="s">
        <v>950</v>
      </c>
      <c r="E241" s="91" t="s">
        <v>221</v>
      </c>
      <c r="F241" s="91" t="s">
        <v>951</v>
      </c>
      <c r="G241" s="91" t="s">
        <v>185</v>
      </c>
      <c r="H241" s="91" t="s">
        <v>1072</v>
      </c>
      <c r="I241" s="91" t="s">
        <v>952</v>
      </c>
      <c r="J241" s="91" t="s">
        <v>1072</v>
      </c>
      <c r="K241" s="91" t="s">
        <v>1072</v>
      </c>
      <c r="L241" s="91" t="s">
        <v>1072</v>
      </c>
      <c r="M241" s="91" t="s">
        <v>365</v>
      </c>
      <c r="N241" s="91" t="s">
        <v>1072</v>
      </c>
      <c r="O241" s="91" t="s">
        <v>1072</v>
      </c>
    </row>
    <row r="242" spans="1:15" hidden="1" x14ac:dyDescent="0.3">
      <c r="A242" s="76" t="e">
        <v>#N/A</v>
      </c>
      <c r="B242" s="92">
        <v>45932.744250069445</v>
      </c>
      <c r="C242" s="91" t="s">
        <v>380</v>
      </c>
      <c r="D242" s="91" t="s">
        <v>1101</v>
      </c>
      <c r="E242" s="91" t="s">
        <v>221</v>
      </c>
      <c r="F242" s="91" t="s">
        <v>1102</v>
      </c>
      <c r="G242" s="91" t="s">
        <v>859</v>
      </c>
      <c r="H242" s="91" t="s">
        <v>1072</v>
      </c>
      <c r="I242" s="91" t="s">
        <v>1103</v>
      </c>
      <c r="J242" s="91" t="s">
        <v>1072</v>
      </c>
      <c r="K242" s="91" t="s">
        <v>1072</v>
      </c>
      <c r="L242" s="91" t="s">
        <v>53</v>
      </c>
      <c r="M242" s="91" t="s">
        <v>828</v>
      </c>
      <c r="N242" s="91" t="s">
        <v>1072</v>
      </c>
      <c r="O242" s="91" t="s">
        <v>1072</v>
      </c>
    </row>
    <row r="243" spans="1:15" hidden="1" x14ac:dyDescent="0.3">
      <c r="A243" s="76" t="e">
        <v>#N/A</v>
      </c>
      <c r="B243" s="92">
        <v>45932.798088229167</v>
      </c>
      <c r="C243" s="91" t="s">
        <v>380</v>
      </c>
      <c r="D243" s="91" t="s">
        <v>1104</v>
      </c>
      <c r="E243" s="91" t="s">
        <v>221</v>
      </c>
      <c r="F243" s="91" t="s">
        <v>1105</v>
      </c>
      <c r="G243" s="91" t="s">
        <v>185</v>
      </c>
      <c r="H243" s="91" t="s">
        <v>1072</v>
      </c>
      <c r="I243" s="91" t="s">
        <v>1106</v>
      </c>
      <c r="J243" s="91" t="s">
        <v>1072</v>
      </c>
      <c r="K243" s="91" t="s">
        <v>1072</v>
      </c>
      <c r="L243" s="91" t="s">
        <v>1072</v>
      </c>
      <c r="M243" s="91" t="s">
        <v>1107</v>
      </c>
      <c r="N243" s="91" t="s">
        <v>1072</v>
      </c>
      <c r="O243" s="91" t="s">
        <v>1072</v>
      </c>
    </row>
    <row r="244" spans="1:15" hidden="1" x14ac:dyDescent="0.3">
      <c r="A244" s="76" t="e">
        <v>#N/A</v>
      </c>
      <c r="B244" s="92">
        <v>45933.611338773146</v>
      </c>
      <c r="C244" s="91" t="s">
        <v>380</v>
      </c>
      <c r="D244" s="91" t="s">
        <v>1108</v>
      </c>
      <c r="E244" s="91" t="s">
        <v>221</v>
      </c>
      <c r="F244" s="91" t="s">
        <v>1109</v>
      </c>
      <c r="G244" s="91" t="s">
        <v>185</v>
      </c>
      <c r="H244" s="91" t="s">
        <v>1072</v>
      </c>
      <c r="I244" s="91" t="s">
        <v>1110</v>
      </c>
      <c r="J244" s="91" t="s">
        <v>1072</v>
      </c>
      <c r="K244" s="91" t="s">
        <v>1072</v>
      </c>
      <c r="L244" s="91" t="s">
        <v>1072</v>
      </c>
      <c r="M244" s="91" t="s">
        <v>220</v>
      </c>
      <c r="N244" s="91" t="s">
        <v>1072</v>
      </c>
      <c r="O244" s="91" t="s">
        <v>1072</v>
      </c>
    </row>
    <row r="245" spans="1:15" x14ac:dyDescent="0.3">
      <c r="A245" s="76" t="e">
        <v>#N/A</v>
      </c>
      <c r="B245" s="92">
        <v>45933.620162673615</v>
      </c>
      <c r="C245" s="91" t="s">
        <v>380</v>
      </c>
      <c r="D245" s="91" t="s">
        <v>1111</v>
      </c>
      <c r="E245" s="91" t="s">
        <v>221</v>
      </c>
      <c r="F245" s="91" t="s">
        <v>1109</v>
      </c>
      <c r="G245" s="91" t="s">
        <v>228</v>
      </c>
      <c r="H245" s="91" t="s">
        <v>229</v>
      </c>
      <c r="I245" s="91" t="s">
        <v>1112</v>
      </c>
      <c r="J245" s="91" t="s">
        <v>1072</v>
      </c>
      <c r="K245" s="91" t="s">
        <v>1072</v>
      </c>
      <c r="L245" s="94" t="s">
        <v>1072</v>
      </c>
      <c r="M245" s="91" t="s">
        <v>365</v>
      </c>
      <c r="N245" s="91" t="s">
        <v>1072</v>
      </c>
      <c r="O245" s="91" t="s">
        <v>1072</v>
      </c>
    </row>
    <row r="246" spans="1:15" hidden="1" x14ac:dyDescent="0.3">
      <c r="A246" s="76" t="e">
        <v>#N/A</v>
      </c>
      <c r="B246" s="92">
        <v>45934.143207326386</v>
      </c>
      <c r="C246" s="91" t="s">
        <v>380</v>
      </c>
      <c r="D246" s="91" t="s">
        <v>1113</v>
      </c>
      <c r="E246" s="91" t="s">
        <v>221</v>
      </c>
      <c r="F246" s="91" t="s">
        <v>1114</v>
      </c>
      <c r="G246" s="91" t="s">
        <v>859</v>
      </c>
      <c r="H246" s="91" t="s">
        <v>1072</v>
      </c>
      <c r="I246" s="91" t="s">
        <v>1115</v>
      </c>
      <c r="J246" s="91" t="s">
        <v>1116</v>
      </c>
      <c r="K246" s="91" t="s">
        <v>1072</v>
      </c>
      <c r="L246" s="91" t="s">
        <v>1072</v>
      </c>
      <c r="M246" s="91" t="s">
        <v>220</v>
      </c>
      <c r="N246" s="91" t="s">
        <v>1072</v>
      </c>
      <c r="O246" s="91" t="s">
        <v>1072</v>
      </c>
    </row>
    <row r="247" spans="1:15" hidden="1" x14ac:dyDescent="0.3">
      <c r="A247" s="76" t="e">
        <v>#N/A</v>
      </c>
      <c r="B247" s="92">
        <v>45936.887088680553</v>
      </c>
      <c r="C247" s="91" t="s">
        <v>380</v>
      </c>
      <c r="D247" s="91" t="s">
        <v>1117</v>
      </c>
      <c r="E247" s="91" t="s">
        <v>221</v>
      </c>
      <c r="F247" s="91" t="s">
        <v>1118</v>
      </c>
      <c r="G247" s="91" t="s">
        <v>859</v>
      </c>
      <c r="H247" s="91" t="s">
        <v>1072</v>
      </c>
      <c r="I247" s="91" t="s">
        <v>1119</v>
      </c>
      <c r="J247" s="91" t="s">
        <v>1072</v>
      </c>
      <c r="K247" s="91" t="s">
        <v>1072</v>
      </c>
      <c r="L247" s="91" t="s">
        <v>1072</v>
      </c>
      <c r="M247" s="91" t="s">
        <v>220</v>
      </c>
      <c r="N247" s="91" t="s">
        <v>1072</v>
      </c>
      <c r="O247" s="91" t="s">
        <v>1072</v>
      </c>
    </row>
    <row r="248" spans="1:15" hidden="1" x14ac:dyDescent="0.3">
      <c r="A248" s="76" t="e">
        <v>#N/A</v>
      </c>
      <c r="B248" s="92">
        <v>45936.897515231482</v>
      </c>
      <c r="C248" s="91" t="s">
        <v>380</v>
      </c>
      <c r="D248" s="91" t="s">
        <v>1120</v>
      </c>
      <c r="E248" s="91" t="s">
        <v>221</v>
      </c>
      <c r="F248" s="91" t="s">
        <v>1121</v>
      </c>
      <c r="G248" s="91" t="s">
        <v>228</v>
      </c>
      <c r="H248" s="91" t="s">
        <v>274</v>
      </c>
      <c r="I248" s="91" t="s">
        <v>1122</v>
      </c>
      <c r="J248" s="91" t="s">
        <v>1072</v>
      </c>
      <c r="K248" s="91" t="s">
        <v>1072</v>
      </c>
      <c r="L248" s="91" t="s">
        <v>85</v>
      </c>
      <c r="M248" s="91" t="s">
        <v>276</v>
      </c>
      <c r="N248" s="91" t="s">
        <v>232</v>
      </c>
      <c r="O248" s="91" t="s">
        <v>1072</v>
      </c>
    </row>
    <row r="249" spans="1:15" hidden="1" x14ac:dyDescent="0.3">
      <c r="A249" s="76" t="e">
        <v>#N/A</v>
      </c>
      <c r="B249" s="92">
        <v>45936.906193344905</v>
      </c>
      <c r="C249" s="91" t="s">
        <v>380</v>
      </c>
      <c r="D249" s="91" t="s">
        <v>1123</v>
      </c>
      <c r="E249" s="91" t="s">
        <v>221</v>
      </c>
      <c r="F249" s="91" t="s">
        <v>1009</v>
      </c>
      <c r="G249" s="91" t="s">
        <v>185</v>
      </c>
      <c r="H249" s="91" t="s">
        <v>1072</v>
      </c>
      <c r="I249" s="91" t="s">
        <v>1124</v>
      </c>
      <c r="J249" s="91" t="s">
        <v>1125</v>
      </c>
      <c r="K249" s="91" t="s">
        <v>1072</v>
      </c>
      <c r="L249" s="91" t="s">
        <v>53</v>
      </c>
      <c r="M249" s="91" t="s">
        <v>220</v>
      </c>
      <c r="N249" s="91" t="s">
        <v>232</v>
      </c>
      <c r="O249" s="91" t="s">
        <v>1072</v>
      </c>
    </row>
    <row r="250" spans="1:15" hidden="1" x14ac:dyDescent="0.3">
      <c r="A250" s="76" t="e">
        <v>#N/A</v>
      </c>
      <c r="B250" s="92">
        <v>45938.270007754632</v>
      </c>
      <c r="C250" s="91" t="s">
        <v>380</v>
      </c>
      <c r="D250" s="91" t="s">
        <v>1126</v>
      </c>
      <c r="E250" s="91" t="s">
        <v>221</v>
      </c>
      <c r="F250" s="91" t="s">
        <v>1127</v>
      </c>
      <c r="G250" s="91" t="s">
        <v>185</v>
      </c>
      <c r="H250" s="91" t="s">
        <v>1072</v>
      </c>
      <c r="I250" s="91" t="s">
        <v>1128</v>
      </c>
      <c r="J250" s="91" t="s">
        <v>1072</v>
      </c>
      <c r="K250" s="91" t="s">
        <v>1072</v>
      </c>
      <c r="L250" s="91" t="s">
        <v>1129</v>
      </c>
      <c r="M250" s="91" t="s">
        <v>220</v>
      </c>
      <c r="N250" s="91" t="s">
        <v>232</v>
      </c>
      <c r="O250" s="91" t="s">
        <v>1072</v>
      </c>
    </row>
    <row r="251" spans="1:15" hidden="1" x14ac:dyDescent="0.3">
      <c r="A251" s="76" t="e">
        <v>#N/A</v>
      </c>
      <c r="B251" s="92">
        <v>45938.520654803244</v>
      </c>
      <c r="C251" s="91" t="s">
        <v>380</v>
      </c>
      <c r="D251" s="91" t="s">
        <v>1130</v>
      </c>
      <c r="E251" s="91" t="s">
        <v>221</v>
      </c>
      <c r="F251" s="91" t="s">
        <v>737</v>
      </c>
      <c r="G251" s="91" t="s">
        <v>185</v>
      </c>
      <c r="H251" s="91" t="s">
        <v>1072</v>
      </c>
      <c r="I251" s="91" t="s">
        <v>737</v>
      </c>
      <c r="J251" s="91" t="s">
        <v>1072</v>
      </c>
      <c r="K251" s="91" t="s">
        <v>1072</v>
      </c>
      <c r="L251" s="91" t="s">
        <v>1072</v>
      </c>
      <c r="M251" s="91" t="s">
        <v>253</v>
      </c>
      <c r="N251" s="91" t="s">
        <v>1072</v>
      </c>
      <c r="O251" s="91" t="s">
        <v>1072</v>
      </c>
    </row>
    <row r="252" spans="1:15" hidden="1" x14ac:dyDescent="0.3">
      <c r="A252" s="76" t="e">
        <v>#N/A</v>
      </c>
      <c r="B252" s="92">
        <v>45939.303432094908</v>
      </c>
      <c r="C252" s="91" t="s">
        <v>380</v>
      </c>
      <c r="D252" s="91" t="s">
        <v>1131</v>
      </c>
      <c r="E252" s="91" t="s">
        <v>221</v>
      </c>
      <c r="F252" s="91" t="s">
        <v>1132</v>
      </c>
      <c r="G252" s="91" t="s">
        <v>859</v>
      </c>
      <c r="H252" s="91" t="s">
        <v>1072</v>
      </c>
      <c r="I252" s="91" t="s">
        <v>1133</v>
      </c>
      <c r="J252" s="91" t="s">
        <v>1072</v>
      </c>
      <c r="K252" s="91" t="s">
        <v>1072</v>
      </c>
      <c r="L252" s="91" t="s">
        <v>1072</v>
      </c>
      <c r="M252" s="91" t="s">
        <v>1134</v>
      </c>
      <c r="N252" s="91" t="s">
        <v>1072</v>
      </c>
      <c r="O252" s="91" t="s">
        <v>1072</v>
      </c>
    </row>
    <row r="253" spans="1:15" hidden="1" x14ac:dyDescent="0.3">
      <c r="A253" s="76" t="e">
        <v>#N/A</v>
      </c>
      <c r="B253" s="92">
        <v>45939.779157094905</v>
      </c>
      <c r="C253" s="91" t="s">
        <v>380</v>
      </c>
      <c r="D253" s="91" t="s">
        <v>1135</v>
      </c>
      <c r="E253" s="91" t="s">
        <v>221</v>
      </c>
      <c r="F253" s="91" t="s">
        <v>1136</v>
      </c>
      <c r="G253" s="91" t="s">
        <v>185</v>
      </c>
      <c r="H253" s="91" t="s">
        <v>1072</v>
      </c>
      <c r="I253" s="91" t="s">
        <v>1137</v>
      </c>
      <c r="J253" s="91" t="s">
        <v>1072</v>
      </c>
      <c r="K253" s="91" t="s">
        <v>1072</v>
      </c>
      <c r="L253" s="91" t="s">
        <v>1072</v>
      </c>
      <c r="M253" s="91" t="s">
        <v>220</v>
      </c>
      <c r="N253" s="91" t="s">
        <v>1072</v>
      </c>
      <c r="O253" s="91" t="s">
        <v>1072</v>
      </c>
    </row>
    <row r="254" spans="1:15" hidden="1" x14ac:dyDescent="0.3">
      <c r="A254" s="76" t="e">
        <v>#N/A</v>
      </c>
      <c r="B254" s="92">
        <v>45939.779895520835</v>
      </c>
      <c r="C254" s="91" t="s">
        <v>380</v>
      </c>
      <c r="D254" s="91" t="s">
        <v>1138</v>
      </c>
      <c r="E254" s="91" t="s">
        <v>221</v>
      </c>
      <c r="F254" s="91" t="s">
        <v>1139</v>
      </c>
      <c r="G254" s="91" t="s">
        <v>228</v>
      </c>
      <c r="H254" s="91" t="s">
        <v>928</v>
      </c>
      <c r="I254" s="91" t="s">
        <v>1140</v>
      </c>
      <c r="J254" s="91" t="s">
        <v>1141</v>
      </c>
      <c r="K254" s="91" t="s">
        <v>1072</v>
      </c>
      <c r="L254" s="91" t="s">
        <v>57</v>
      </c>
      <c r="M254" s="91" t="s">
        <v>272</v>
      </c>
      <c r="N254" s="91" t="s">
        <v>232</v>
      </c>
      <c r="O254" s="91" t="s">
        <v>291</v>
      </c>
    </row>
    <row r="255" spans="1:15" hidden="1" x14ac:dyDescent="0.3">
      <c r="A255" s="76" t="e">
        <v>#N/A</v>
      </c>
      <c r="B255" s="92">
        <v>45939.78270142361</v>
      </c>
      <c r="C255" s="91" t="s">
        <v>380</v>
      </c>
      <c r="D255" s="91" t="s">
        <v>1142</v>
      </c>
      <c r="E255" s="91" t="s">
        <v>221</v>
      </c>
      <c r="F255" s="91" t="s">
        <v>1143</v>
      </c>
      <c r="G255" s="91" t="s">
        <v>185</v>
      </c>
      <c r="H255" s="91" t="s">
        <v>1072</v>
      </c>
      <c r="I255" s="91" t="s">
        <v>1144</v>
      </c>
      <c r="J255" s="91" t="s">
        <v>1072</v>
      </c>
      <c r="K255" s="91" t="s">
        <v>1072</v>
      </c>
      <c r="L255" s="91" t="s">
        <v>1072</v>
      </c>
      <c r="M255" s="91" t="s">
        <v>1134</v>
      </c>
      <c r="N255" s="91" t="s">
        <v>1072</v>
      </c>
      <c r="O255" s="91" t="s">
        <v>1072</v>
      </c>
    </row>
    <row r="256" spans="1:15" hidden="1" x14ac:dyDescent="0.3">
      <c r="A256" s="76" t="e">
        <v>#N/A</v>
      </c>
      <c r="B256" s="92">
        <v>45939.785057604167</v>
      </c>
      <c r="C256" s="91" t="s">
        <v>380</v>
      </c>
      <c r="D256" s="91" t="s">
        <v>1145</v>
      </c>
      <c r="E256" s="91" t="s">
        <v>221</v>
      </c>
      <c r="F256" s="91" t="s">
        <v>1146</v>
      </c>
      <c r="G256" s="91" t="s">
        <v>228</v>
      </c>
      <c r="H256" s="91" t="s">
        <v>928</v>
      </c>
      <c r="I256" s="91" t="s">
        <v>1147</v>
      </c>
      <c r="J256" s="91" t="s">
        <v>1148</v>
      </c>
      <c r="K256" s="91" t="s">
        <v>1072</v>
      </c>
      <c r="L256" s="91" t="s">
        <v>57</v>
      </c>
      <c r="M256" s="91" t="s">
        <v>272</v>
      </c>
      <c r="N256" s="91" t="s">
        <v>257</v>
      </c>
      <c r="O256" s="91" t="s">
        <v>1072</v>
      </c>
    </row>
    <row r="257" spans="1:15" hidden="1" x14ac:dyDescent="0.3">
      <c r="A257" s="76" t="e">
        <v>#N/A</v>
      </c>
      <c r="B257" s="92">
        <v>45939.797385150465</v>
      </c>
      <c r="C257" s="91" t="s">
        <v>380</v>
      </c>
      <c r="D257" s="91" t="s">
        <v>1149</v>
      </c>
      <c r="E257" s="91" t="s">
        <v>221</v>
      </c>
      <c r="F257" s="91" t="s">
        <v>1150</v>
      </c>
      <c r="G257" s="91" t="s">
        <v>228</v>
      </c>
      <c r="H257" s="91" t="s">
        <v>928</v>
      </c>
      <c r="I257" s="91" t="s">
        <v>1151</v>
      </c>
      <c r="J257" s="91" t="s">
        <v>1152</v>
      </c>
      <c r="K257" s="91" t="s">
        <v>1072</v>
      </c>
      <c r="L257" s="91" t="s">
        <v>57</v>
      </c>
      <c r="M257" s="91" t="s">
        <v>272</v>
      </c>
      <c r="N257" s="91" t="s">
        <v>238</v>
      </c>
      <c r="O257" s="91" t="s">
        <v>291</v>
      </c>
    </row>
    <row r="258" spans="1:15" hidden="1" x14ac:dyDescent="0.3">
      <c r="A258" s="76" t="e">
        <v>#N/A</v>
      </c>
      <c r="B258" s="92">
        <v>45939.801757905094</v>
      </c>
      <c r="C258" s="91" t="s">
        <v>380</v>
      </c>
      <c r="D258" s="91" t="s">
        <v>1153</v>
      </c>
      <c r="E258" s="91" t="s">
        <v>221</v>
      </c>
      <c r="F258" s="91" t="s">
        <v>1154</v>
      </c>
      <c r="G258" s="91" t="s">
        <v>185</v>
      </c>
      <c r="H258" s="91" t="s">
        <v>1072</v>
      </c>
      <c r="I258" s="91" t="s">
        <v>1155</v>
      </c>
      <c r="J258" s="91" t="s">
        <v>1072</v>
      </c>
      <c r="K258" s="91" t="s">
        <v>1072</v>
      </c>
      <c r="L258" s="91" t="s">
        <v>1072</v>
      </c>
      <c r="M258" s="91" t="s">
        <v>365</v>
      </c>
      <c r="N258" s="91" t="s">
        <v>1072</v>
      </c>
      <c r="O258" s="91" t="s">
        <v>1072</v>
      </c>
    </row>
    <row r="259" spans="1:15" hidden="1" x14ac:dyDescent="0.3">
      <c r="A259" s="76" t="e">
        <v>#N/A</v>
      </c>
      <c r="B259" s="92">
        <v>45939.804504131942</v>
      </c>
      <c r="C259" s="91" t="s">
        <v>380</v>
      </c>
      <c r="D259" s="91" t="s">
        <v>1156</v>
      </c>
      <c r="E259" s="91" t="s">
        <v>221</v>
      </c>
      <c r="F259" s="91" t="s">
        <v>1157</v>
      </c>
      <c r="G259" s="91" t="s">
        <v>228</v>
      </c>
      <c r="H259" s="91" t="s">
        <v>928</v>
      </c>
      <c r="I259" s="91" t="s">
        <v>1158</v>
      </c>
      <c r="J259" s="91" t="s">
        <v>1159</v>
      </c>
      <c r="K259" s="91" t="s">
        <v>1072</v>
      </c>
      <c r="L259" s="91" t="s">
        <v>57</v>
      </c>
      <c r="M259" s="91" t="s">
        <v>272</v>
      </c>
      <c r="N259" s="91" t="s">
        <v>238</v>
      </c>
      <c r="O259" s="91" t="s">
        <v>291</v>
      </c>
    </row>
    <row r="260" spans="1:15" hidden="1" x14ac:dyDescent="0.3">
      <c r="A260" s="76" t="e">
        <v>#N/A</v>
      </c>
      <c r="B260" s="92">
        <v>45940.658957013889</v>
      </c>
      <c r="C260" s="91" t="s">
        <v>380</v>
      </c>
      <c r="D260" s="91" t="s">
        <v>1160</v>
      </c>
      <c r="E260" s="91" t="s">
        <v>221</v>
      </c>
      <c r="F260" s="91" t="s">
        <v>1161</v>
      </c>
      <c r="G260" s="91" t="s">
        <v>859</v>
      </c>
      <c r="H260" s="91" t="s">
        <v>1072</v>
      </c>
      <c r="I260" s="91" t="s">
        <v>1162</v>
      </c>
      <c r="J260" s="91" t="s">
        <v>1072</v>
      </c>
      <c r="K260" s="91" t="s">
        <v>1072</v>
      </c>
      <c r="L260" s="91" t="s">
        <v>1072</v>
      </c>
      <c r="M260" s="91" t="s">
        <v>570</v>
      </c>
      <c r="N260" s="91" t="s">
        <v>232</v>
      </c>
      <c r="O260" s="91" t="s">
        <v>1072</v>
      </c>
    </row>
    <row r="261" spans="1:15" hidden="1" x14ac:dyDescent="0.3">
      <c r="A261" s="76" t="e">
        <v>#N/A</v>
      </c>
      <c r="B261" s="92">
        <v>45943.47158341435</v>
      </c>
      <c r="C261" s="91" t="s">
        <v>380</v>
      </c>
      <c r="D261" s="91" t="s">
        <v>1163</v>
      </c>
      <c r="E261" s="91" t="s">
        <v>221</v>
      </c>
      <c r="F261" s="91" t="s">
        <v>1164</v>
      </c>
      <c r="G261" s="91" t="s">
        <v>859</v>
      </c>
      <c r="H261" s="91" t="s">
        <v>1072</v>
      </c>
      <c r="I261" s="91" t="s">
        <v>1165</v>
      </c>
      <c r="J261" s="91" t="s">
        <v>142</v>
      </c>
      <c r="K261" s="91" t="s">
        <v>1072</v>
      </c>
      <c r="L261" s="91" t="s">
        <v>1075</v>
      </c>
      <c r="M261" s="91" t="s">
        <v>828</v>
      </c>
      <c r="N261" s="91" t="s">
        <v>1072</v>
      </c>
      <c r="O261" s="91" t="s">
        <v>1072</v>
      </c>
    </row>
    <row r="262" spans="1:15" hidden="1" x14ac:dyDescent="0.3">
      <c r="A262" s="76" t="e">
        <v>#N/A</v>
      </c>
      <c r="B262" s="92">
        <v>45944.668368402781</v>
      </c>
      <c r="C262" s="91" t="s">
        <v>380</v>
      </c>
      <c r="D262" s="91" t="s">
        <v>1166</v>
      </c>
      <c r="E262" s="91" t="s">
        <v>221</v>
      </c>
      <c r="F262" s="91" t="s">
        <v>1167</v>
      </c>
      <c r="G262" s="91" t="s">
        <v>228</v>
      </c>
      <c r="H262" s="91" t="s">
        <v>908</v>
      </c>
      <c r="I262" s="91" t="s">
        <v>1168</v>
      </c>
      <c r="J262" s="91" t="s">
        <v>1169</v>
      </c>
      <c r="K262" s="91" t="s">
        <v>1072</v>
      </c>
      <c r="L262" s="91" t="s">
        <v>85</v>
      </c>
      <c r="M262" s="91" t="s">
        <v>276</v>
      </c>
      <c r="N262" s="91" t="s">
        <v>1170</v>
      </c>
      <c r="O262" s="91" t="s">
        <v>1171</v>
      </c>
    </row>
    <row r="263" spans="1:15" hidden="1" x14ac:dyDescent="0.3">
      <c r="A263" s="76" t="e">
        <v>#N/A</v>
      </c>
      <c r="B263" s="92">
        <v>45946.519244606483</v>
      </c>
      <c r="C263" s="91" t="s">
        <v>380</v>
      </c>
      <c r="D263" s="91" t="s">
        <v>1172</v>
      </c>
      <c r="E263" s="91" t="s">
        <v>221</v>
      </c>
      <c r="F263" s="91" t="s">
        <v>1173</v>
      </c>
      <c r="G263" s="91" t="s">
        <v>228</v>
      </c>
      <c r="H263" s="91" t="s">
        <v>274</v>
      </c>
      <c r="I263" s="91" t="s">
        <v>1174</v>
      </c>
      <c r="J263" s="91" t="s">
        <v>1175</v>
      </c>
      <c r="K263" s="91" t="s">
        <v>1072</v>
      </c>
      <c r="L263" s="91" t="s">
        <v>57</v>
      </c>
      <c r="M263" s="91" t="s">
        <v>276</v>
      </c>
      <c r="N263" s="91" t="s">
        <v>232</v>
      </c>
      <c r="O263" s="91" t="s">
        <v>1072</v>
      </c>
    </row>
    <row r="264" spans="1:15" hidden="1" x14ac:dyDescent="0.3">
      <c r="A264" s="76" t="e">
        <v>#N/A</v>
      </c>
      <c r="B264" s="92">
        <v>45946.649911840279</v>
      </c>
      <c r="C264" s="91" t="s">
        <v>380</v>
      </c>
      <c r="D264" s="91" t="s">
        <v>1176</v>
      </c>
      <c r="E264" s="91" t="s">
        <v>221</v>
      </c>
      <c r="F264" s="91" t="s">
        <v>1177</v>
      </c>
      <c r="G264" s="91" t="s">
        <v>228</v>
      </c>
      <c r="H264" s="91" t="s">
        <v>274</v>
      </c>
      <c r="I264" s="91" t="s">
        <v>1178</v>
      </c>
      <c r="J264" s="91" t="s">
        <v>1179</v>
      </c>
      <c r="K264" s="91" t="s">
        <v>1072</v>
      </c>
      <c r="L264" s="91" t="s">
        <v>57</v>
      </c>
      <c r="M264" s="91" t="s">
        <v>276</v>
      </c>
      <c r="N264" s="91" t="s">
        <v>232</v>
      </c>
      <c r="O264" s="91" t="s">
        <v>1072</v>
      </c>
    </row>
    <row r="265" spans="1:15" hidden="1" x14ac:dyDescent="0.3">
      <c r="A265" s="76" t="e">
        <v>#N/A</v>
      </c>
      <c r="B265" s="92">
        <v>45947.476490787034</v>
      </c>
      <c r="C265" s="91" t="s">
        <v>380</v>
      </c>
      <c r="D265" s="91" t="s">
        <v>1180</v>
      </c>
      <c r="E265" s="91" t="s">
        <v>221</v>
      </c>
      <c r="F265" s="91" t="s">
        <v>1181</v>
      </c>
      <c r="G265" s="91" t="s">
        <v>228</v>
      </c>
      <c r="H265" s="91" t="s">
        <v>908</v>
      </c>
      <c r="I265" s="91" t="s">
        <v>1182</v>
      </c>
      <c r="J265" s="91" t="s">
        <v>1072</v>
      </c>
      <c r="K265" s="91" t="s">
        <v>1072</v>
      </c>
      <c r="L265" s="94" t="s">
        <v>57</v>
      </c>
      <c r="M265" s="91" t="s">
        <v>276</v>
      </c>
      <c r="N265" s="91" t="s">
        <v>1072</v>
      </c>
      <c r="O265" s="91" t="s">
        <v>1072</v>
      </c>
    </row>
    <row r="266" spans="1:15" x14ac:dyDescent="0.3">
      <c r="A266" s="76" t="e">
        <v>#N/A</v>
      </c>
      <c r="B266" s="92">
        <v>45947.738396388886</v>
      </c>
      <c r="C266" s="91" t="s">
        <v>380</v>
      </c>
      <c r="D266" s="91" t="s">
        <v>1183</v>
      </c>
      <c r="E266" s="91" t="s">
        <v>221</v>
      </c>
      <c r="F266" s="91" t="s">
        <v>1184</v>
      </c>
      <c r="G266" s="91" t="s">
        <v>228</v>
      </c>
      <c r="H266" s="91" t="s">
        <v>890</v>
      </c>
      <c r="I266" s="91" t="s">
        <v>1185</v>
      </c>
      <c r="J266" s="91" t="s">
        <v>1072</v>
      </c>
      <c r="K266" s="91" t="s">
        <v>1072</v>
      </c>
      <c r="L266" s="94" t="s">
        <v>1072</v>
      </c>
      <c r="M266" s="91" t="s">
        <v>231</v>
      </c>
      <c r="N266" s="91" t="s">
        <v>1072</v>
      </c>
      <c r="O266" s="91" t="s">
        <v>1072</v>
      </c>
    </row>
    <row r="267" spans="1:15" x14ac:dyDescent="0.3">
      <c r="A267" s="76" t="e">
        <v>#N/A</v>
      </c>
      <c r="B267" s="92">
        <v>45947.799139421295</v>
      </c>
      <c r="C267" s="91" t="s">
        <v>380</v>
      </c>
      <c r="D267" s="91" t="s">
        <v>1186</v>
      </c>
      <c r="E267" s="91" t="s">
        <v>221</v>
      </c>
      <c r="F267" s="91" t="s">
        <v>1187</v>
      </c>
      <c r="G267" s="91" t="s">
        <v>228</v>
      </c>
      <c r="H267" s="91" t="s">
        <v>229</v>
      </c>
      <c r="I267" s="91" t="s">
        <v>1188</v>
      </c>
      <c r="J267" s="91" t="s">
        <v>1072</v>
      </c>
      <c r="K267" s="91" t="s">
        <v>1072</v>
      </c>
      <c r="L267" s="94" t="s">
        <v>1072</v>
      </c>
      <c r="M267" s="91" t="s">
        <v>231</v>
      </c>
      <c r="N267" s="91" t="s">
        <v>1072</v>
      </c>
      <c r="O267" s="91" t="s">
        <v>1072</v>
      </c>
    </row>
    <row r="268" spans="1:15" x14ac:dyDescent="0.3">
      <c r="A268" s="76" t="e">
        <v>#N/A</v>
      </c>
      <c r="B268" s="92">
        <v>45947.810952777778</v>
      </c>
      <c r="C268" s="91" t="s">
        <v>380</v>
      </c>
      <c r="D268" s="91" t="s">
        <v>1189</v>
      </c>
      <c r="E268" s="91" t="s">
        <v>221</v>
      </c>
      <c r="F268" s="91" t="s">
        <v>1190</v>
      </c>
      <c r="G268" s="91" t="s">
        <v>228</v>
      </c>
      <c r="H268" s="91" t="s">
        <v>229</v>
      </c>
      <c r="I268" s="91" t="s">
        <v>1191</v>
      </c>
      <c r="J268" s="91" t="s">
        <v>1072</v>
      </c>
      <c r="K268" s="91" t="s">
        <v>1072</v>
      </c>
      <c r="L268" s="94" t="s">
        <v>1072</v>
      </c>
      <c r="M268" s="91" t="s">
        <v>231</v>
      </c>
      <c r="N268" s="91" t="s">
        <v>1072</v>
      </c>
      <c r="O268" s="91" t="s">
        <v>1072</v>
      </c>
    </row>
    <row r="269" spans="1:15" x14ac:dyDescent="0.3">
      <c r="A269" s="76" t="e">
        <v>#N/A</v>
      </c>
      <c r="B269" s="92">
        <v>45950.004610625001</v>
      </c>
      <c r="C269" s="91" t="s">
        <v>380</v>
      </c>
      <c r="D269" s="91" t="s">
        <v>1192</v>
      </c>
      <c r="E269" s="91" t="s">
        <v>221</v>
      </c>
      <c r="F269" s="91" t="s">
        <v>1193</v>
      </c>
      <c r="G269" s="91" t="s">
        <v>228</v>
      </c>
      <c r="H269" s="91" t="s">
        <v>908</v>
      </c>
      <c r="I269" s="91" t="s">
        <v>1194</v>
      </c>
      <c r="J269" s="91" t="s">
        <v>1072</v>
      </c>
      <c r="K269" s="91" t="s">
        <v>1072</v>
      </c>
      <c r="L269" s="94" t="s">
        <v>1072</v>
      </c>
      <c r="M269" s="91" t="s">
        <v>842</v>
      </c>
      <c r="N269" s="91" t="s">
        <v>1072</v>
      </c>
      <c r="O269" s="91" t="s">
        <v>1072</v>
      </c>
    </row>
    <row r="270" spans="1:15" x14ac:dyDescent="0.3">
      <c r="A270" s="76" t="e">
        <v>#N/A</v>
      </c>
      <c r="B270" s="92">
        <v>45950.006513495369</v>
      </c>
      <c r="C270" s="91" t="s">
        <v>380</v>
      </c>
      <c r="D270" s="91" t="s">
        <v>1195</v>
      </c>
      <c r="E270" s="91" t="s">
        <v>221</v>
      </c>
      <c r="F270" s="91" t="s">
        <v>1193</v>
      </c>
      <c r="G270" s="91" t="s">
        <v>228</v>
      </c>
      <c r="H270" s="91" t="s">
        <v>908</v>
      </c>
      <c r="I270" s="91" t="s">
        <v>1196</v>
      </c>
      <c r="J270" s="91" t="s">
        <v>1072</v>
      </c>
      <c r="K270" s="91" t="s">
        <v>1072</v>
      </c>
      <c r="L270" s="94" t="s">
        <v>1072</v>
      </c>
      <c r="M270" s="91" t="s">
        <v>842</v>
      </c>
      <c r="N270" s="91" t="s">
        <v>1072</v>
      </c>
      <c r="O270" s="91" t="s">
        <v>1072</v>
      </c>
    </row>
    <row r="271" spans="1:15" x14ac:dyDescent="0.3">
      <c r="A271" s="76" t="e">
        <v>#N/A</v>
      </c>
      <c r="B271" s="92">
        <v>45950.008490555556</v>
      </c>
      <c r="C271" s="91" t="s">
        <v>380</v>
      </c>
      <c r="D271" s="91" t="s">
        <v>1197</v>
      </c>
      <c r="E271" s="91" t="s">
        <v>221</v>
      </c>
      <c r="F271" s="91" t="s">
        <v>1193</v>
      </c>
      <c r="G271" s="91" t="s">
        <v>228</v>
      </c>
      <c r="H271" s="91" t="s">
        <v>928</v>
      </c>
      <c r="I271" s="91" t="s">
        <v>1198</v>
      </c>
      <c r="J271" s="91" t="s">
        <v>1072</v>
      </c>
      <c r="K271" s="91" t="s">
        <v>1072</v>
      </c>
      <c r="L271" s="94" t="s">
        <v>1072</v>
      </c>
      <c r="M271" s="91" t="s">
        <v>272</v>
      </c>
      <c r="N271" s="91" t="s">
        <v>1072</v>
      </c>
      <c r="O271" s="91" t="s">
        <v>1072</v>
      </c>
    </row>
    <row r="272" spans="1:15" x14ac:dyDescent="0.3">
      <c r="A272" s="76" t="e">
        <v>#N/A</v>
      </c>
      <c r="B272" s="92">
        <v>45950.010022488423</v>
      </c>
      <c r="C272" s="91" t="s">
        <v>380</v>
      </c>
      <c r="D272" s="91" t="s">
        <v>1199</v>
      </c>
      <c r="E272" s="91" t="s">
        <v>221</v>
      </c>
      <c r="F272" s="91" t="s">
        <v>1193</v>
      </c>
      <c r="G272" s="91" t="s">
        <v>228</v>
      </c>
      <c r="H272" s="91" t="s">
        <v>908</v>
      </c>
      <c r="I272" s="91" t="s">
        <v>1200</v>
      </c>
      <c r="J272" s="91" t="s">
        <v>1072</v>
      </c>
      <c r="K272" s="91" t="s">
        <v>1072</v>
      </c>
      <c r="L272" s="94" t="s">
        <v>1072</v>
      </c>
      <c r="M272" s="91" t="s">
        <v>842</v>
      </c>
      <c r="N272" s="91" t="s">
        <v>1072</v>
      </c>
      <c r="O272" s="91" t="s">
        <v>1072</v>
      </c>
    </row>
    <row r="273" spans="1:15" x14ac:dyDescent="0.3">
      <c r="A273" s="76" t="e">
        <v>#N/A</v>
      </c>
      <c r="B273" s="92">
        <v>45950.011579189813</v>
      </c>
      <c r="C273" s="91" t="s">
        <v>380</v>
      </c>
      <c r="D273" s="91" t="s">
        <v>1201</v>
      </c>
      <c r="E273" s="91" t="s">
        <v>221</v>
      </c>
      <c r="F273" s="91" t="s">
        <v>1193</v>
      </c>
      <c r="G273" s="91" t="s">
        <v>228</v>
      </c>
      <c r="H273" s="91" t="s">
        <v>908</v>
      </c>
      <c r="I273" s="91" t="s">
        <v>1202</v>
      </c>
      <c r="J273" s="91" t="s">
        <v>1072</v>
      </c>
      <c r="K273" s="91" t="s">
        <v>1072</v>
      </c>
      <c r="L273" s="94" t="s">
        <v>1072</v>
      </c>
      <c r="M273" s="91" t="s">
        <v>842</v>
      </c>
      <c r="N273" s="91" t="s">
        <v>1072</v>
      </c>
      <c r="O273" s="91" t="s">
        <v>1072</v>
      </c>
    </row>
    <row r="274" spans="1:15" x14ac:dyDescent="0.3">
      <c r="A274" s="76" t="e">
        <v>#N/A</v>
      </c>
      <c r="B274" s="92">
        <v>45950.013192013888</v>
      </c>
      <c r="C274" s="91" t="s">
        <v>380</v>
      </c>
      <c r="D274" s="91" t="s">
        <v>1203</v>
      </c>
      <c r="E274" s="91" t="s">
        <v>221</v>
      </c>
      <c r="F274" s="91" t="s">
        <v>1193</v>
      </c>
      <c r="G274" s="91" t="s">
        <v>228</v>
      </c>
      <c r="H274" s="91" t="s">
        <v>908</v>
      </c>
      <c r="I274" s="91" t="s">
        <v>1204</v>
      </c>
      <c r="J274" s="91" t="s">
        <v>1072</v>
      </c>
      <c r="K274" s="91" t="s">
        <v>1072</v>
      </c>
      <c r="L274" s="94" t="s">
        <v>1072</v>
      </c>
      <c r="M274" s="91" t="s">
        <v>842</v>
      </c>
      <c r="N274" s="91" t="s">
        <v>1072</v>
      </c>
      <c r="O274" s="91" t="s">
        <v>1072</v>
      </c>
    </row>
    <row r="275" spans="1:15" x14ac:dyDescent="0.3">
      <c r="A275" s="76" t="e">
        <v>#N/A</v>
      </c>
      <c r="B275" s="92">
        <v>45950.045797789353</v>
      </c>
      <c r="C275" s="91" t="s">
        <v>380</v>
      </c>
      <c r="D275" s="91" t="s">
        <v>1205</v>
      </c>
      <c r="E275" s="91" t="s">
        <v>221</v>
      </c>
      <c r="F275" s="91" t="s">
        <v>1206</v>
      </c>
      <c r="G275" s="91" t="s">
        <v>228</v>
      </c>
      <c r="H275" s="91" t="s">
        <v>908</v>
      </c>
      <c r="I275" s="91" t="s">
        <v>1207</v>
      </c>
      <c r="J275" s="91" t="s">
        <v>1072</v>
      </c>
      <c r="K275" s="91" t="s">
        <v>1072</v>
      </c>
      <c r="L275" s="94" t="s">
        <v>1072</v>
      </c>
      <c r="M275" s="91" t="s">
        <v>842</v>
      </c>
      <c r="N275" s="91" t="s">
        <v>1072</v>
      </c>
      <c r="O275" s="91" t="s">
        <v>1072</v>
      </c>
    </row>
    <row r="276" spans="1:15" x14ac:dyDescent="0.3">
      <c r="A276" s="76" t="e">
        <v>#N/A</v>
      </c>
      <c r="B276" s="92">
        <v>45950.04785383102</v>
      </c>
      <c r="C276" s="91" t="s">
        <v>380</v>
      </c>
      <c r="D276" s="91" t="s">
        <v>1208</v>
      </c>
      <c r="E276" s="91" t="s">
        <v>221</v>
      </c>
      <c r="F276" s="91" t="s">
        <v>1206</v>
      </c>
      <c r="G276" s="91" t="s">
        <v>228</v>
      </c>
      <c r="H276" s="91" t="s">
        <v>908</v>
      </c>
      <c r="I276" s="91" t="s">
        <v>1209</v>
      </c>
      <c r="J276" s="91" t="s">
        <v>1072</v>
      </c>
      <c r="K276" s="91" t="s">
        <v>1072</v>
      </c>
      <c r="L276" s="94" t="s">
        <v>1072</v>
      </c>
      <c r="M276" s="91" t="s">
        <v>842</v>
      </c>
      <c r="N276" s="91" t="s">
        <v>1072</v>
      </c>
      <c r="O276" s="91" t="s">
        <v>1072</v>
      </c>
    </row>
    <row r="277" spans="1:15" x14ac:dyDescent="0.3">
      <c r="A277" s="76" t="e">
        <v>#N/A</v>
      </c>
      <c r="B277" s="92">
        <v>45950.050513333335</v>
      </c>
      <c r="C277" s="91" t="s">
        <v>380</v>
      </c>
      <c r="D277" s="91" t="s">
        <v>1210</v>
      </c>
      <c r="E277" s="91" t="s">
        <v>221</v>
      </c>
      <c r="F277" s="91" t="s">
        <v>1206</v>
      </c>
      <c r="G277" s="91" t="s">
        <v>228</v>
      </c>
      <c r="H277" s="91" t="s">
        <v>908</v>
      </c>
      <c r="I277" s="91" t="s">
        <v>1211</v>
      </c>
      <c r="J277" s="91" t="s">
        <v>1072</v>
      </c>
      <c r="K277" s="91" t="s">
        <v>1072</v>
      </c>
      <c r="L277" s="94" t="s">
        <v>1072</v>
      </c>
      <c r="M277" s="91" t="s">
        <v>842</v>
      </c>
      <c r="N277" s="91" t="s">
        <v>1072</v>
      </c>
      <c r="O277" s="91" t="s">
        <v>1072</v>
      </c>
    </row>
    <row r="278" spans="1:15" x14ac:dyDescent="0.3">
      <c r="A278" s="76" t="e">
        <v>#N/A</v>
      </c>
      <c r="B278" s="92">
        <v>45950.052697928244</v>
      </c>
      <c r="C278" s="91" t="s">
        <v>380</v>
      </c>
      <c r="D278" s="91" t="s">
        <v>1212</v>
      </c>
      <c r="E278" s="91" t="s">
        <v>221</v>
      </c>
      <c r="F278" s="91" t="s">
        <v>1206</v>
      </c>
      <c r="G278" s="91" t="s">
        <v>228</v>
      </c>
      <c r="H278" s="91" t="s">
        <v>908</v>
      </c>
      <c r="I278" s="91" t="s">
        <v>1213</v>
      </c>
      <c r="J278" s="91" t="s">
        <v>1072</v>
      </c>
      <c r="K278" s="91" t="s">
        <v>1072</v>
      </c>
      <c r="L278" s="94" t="s">
        <v>1072</v>
      </c>
      <c r="M278" s="91" t="s">
        <v>842</v>
      </c>
      <c r="N278" s="91" t="s">
        <v>1072</v>
      </c>
      <c r="O278" s="91" t="s">
        <v>1072</v>
      </c>
    </row>
    <row r="279" spans="1:15" x14ac:dyDescent="0.3">
      <c r="A279" s="76" t="e">
        <v>#N/A</v>
      </c>
      <c r="B279" s="92">
        <v>45950.054308784725</v>
      </c>
      <c r="C279" s="91" t="s">
        <v>380</v>
      </c>
      <c r="D279" s="91" t="s">
        <v>1214</v>
      </c>
      <c r="E279" s="91" t="s">
        <v>221</v>
      </c>
      <c r="F279" s="91" t="s">
        <v>1206</v>
      </c>
      <c r="G279" s="91" t="s">
        <v>228</v>
      </c>
      <c r="H279" s="91" t="s">
        <v>908</v>
      </c>
      <c r="I279" s="91" t="s">
        <v>1215</v>
      </c>
      <c r="J279" s="91" t="s">
        <v>1072</v>
      </c>
      <c r="K279" s="91" t="s">
        <v>1072</v>
      </c>
      <c r="L279" s="94" t="s">
        <v>1072</v>
      </c>
      <c r="M279" s="91" t="s">
        <v>842</v>
      </c>
      <c r="N279" s="91" t="s">
        <v>1072</v>
      </c>
      <c r="O279" s="91" t="s">
        <v>1072</v>
      </c>
    </row>
    <row r="280" spans="1:15" hidden="1" x14ac:dyDescent="0.3">
      <c r="A280" s="76" t="e">
        <v>#N/A</v>
      </c>
      <c r="B280" s="92">
        <v>45950.544615937499</v>
      </c>
      <c r="C280" s="91" t="s">
        <v>380</v>
      </c>
      <c r="D280" s="91" t="s">
        <v>1216</v>
      </c>
      <c r="E280" s="91" t="s">
        <v>221</v>
      </c>
      <c r="F280" s="91" t="s">
        <v>1217</v>
      </c>
      <c r="G280" s="91" t="s">
        <v>228</v>
      </c>
      <c r="H280" s="91" t="s">
        <v>928</v>
      </c>
      <c r="I280" s="91" t="s">
        <v>1218</v>
      </c>
      <c r="J280" s="91" t="s">
        <v>1219</v>
      </c>
      <c r="K280" s="91" t="s">
        <v>1072</v>
      </c>
      <c r="L280" s="91" t="s">
        <v>57</v>
      </c>
      <c r="M280" s="91" t="s">
        <v>272</v>
      </c>
      <c r="N280" s="91" t="s">
        <v>232</v>
      </c>
      <c r="O280" s="91" t="s">
        <v>1072</v>
      </c>
    </row>
    <row r="281" spans="1:15" x14ac:dyDescent="0.3">
      <c r="A281" s="76" t="e">
        <v>#N/A</v>
      </c>
      <c r="B281" s="92">
        <v>45950.590822013888</v>
      </c>
      <c r="C281" s="91" t="s">
        <v>380</v>
      </c>
      <c r="D281" s="91" t="s">
        <v>1220</v>
      </c>
      <c r="E281" s="91" t="s">
        <v>221</v>
      </c>
      <c r="F281" s="91" t="s">
        <v>1221</v>
      </c>
      <c r="G281" s="91" t="s">
        <v>228</v>
      </c>
      <c r="H281" s="91" t="s">
        <v>908</v>
      </c>
      <c r="I281" s="91" t="s">
        <v>1222</v>
      </c>
      <c r="J281" s="91" t="s">
        <v>1072</v>
      </c>
      <c r="K281" s="91" t="s">
        <v>1072</v>
      </c>
      <c r="L281" s="94" t="s">
        <v>1072</v>
      </c>
      <c r="M281" s="91" t="s">
        <v>276</v>
      </c>
      <c r="N281" s="91" t="s">
        <v>1072</v>
      </c>
      <c r="O281" s="91" t="s">
        <v>1072</v>
      </c>
    </row>
    <row r="282" spans="1:15" hidden="1" x14ac:dyDescent="0.3">
      <c r="A282" s="76" t="e">
        <v>#N/A</v>
      </c>
      <c r="B282" s="92">
        <v>45950.804200162034</v>
      </c>
      <c r="C282" s="91" t="s">
        <v>380</v>
      </c>
      <c r="D282" s="91" t="s">
        <v>1223</v>
      </c>
      <c r="E282" s="91" t="s">
        <v>496</v>
      </c>
      <c r="F282" s="91" t="s">
        <v>1224</v>
      </c>
      <c r="G282" s="91" t="s">
        <v>859</v>
      </c>
      <c r="H282" s="91" t="s">
        <v>1225</v>
      </c>
      <c r="I282" s="91" t="s">
        <v>1226</v>
      </c>
      <c r="J282" s="91" t="s">
        <v>1072</v>
      </c>
      <c r="K282" s="91" t="s">
        <v>1072</v>
      </c>
      <c r="L282" s="91" t="s">
        <v>1072</v>
      </c>
      <c r="M282" s="91" t="s">
        <v>328</v>
      </c>
      <c r="N282" s="91" t="s">
        <v>323</v>
      </c>
      <c r="O282" s="91" t="s">
        <v>359</v>
      </c>
    </row>
  </sheetData>
  <autoFilter ref="A1:N282" xr:uid="{00000000-0009-0000-0000-000003000000}">
    <filterColumn colId="6">
      <filters>
        <filter val="В работе"/>
      </filters>
    </filterColumn>
    <filterColumn colId="11">
      <filters blank="1"/>
    </filterColumn>
  </autoFilter>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0"/>
  <sheetViews>
    <sheetView workbookViewId="0">
      <selection activeCell="C39" sqref="C39"/>
    </sheetView>
  </sheetViews>
  <sheetFormatPr defaultRowHeight="14.4" x14ac:dyDescent="0.3"/>
  <cols>
    <col min="1" max="1" width="8.88671875" style="35"/>
    <col min="2" max="2" width="15.21875" style="35" bestFit="1" customWidth="1"/>
    <col min="3" max="4" width="8.88671875" style="35"/>
    <col min="5" max="5" width="49.109375" style="35" customWidth="1"/>
    <col min="6" max="7" width="8.88671875" style="35"/>
    <col min="8" max="8" width="36.21875" style="35" customWidth="1"/>
    <col min="9" max="12" width="8.88671875" style="35"/>
    <col min="13" max="13" width="9" style="35" bestFit="1" customWidth="1"/>
    <col min="14" max="16" width="10.109375" style="35" bestFit="1" customWidth="1"/>
    <col min="17" max="18" width="8.88671875" style="35"/>
  </cols>
  <sheetData>
    <row r="1" spans="1:20" x14ac:dyDescent="0.3">
      <c r="B1" s="35" t="s">
        <v>199</v>
      </c>
      <c r="C1" s="35" t="s">
        <v>201</v>
      </c>
      <c r="D1" s="35" t="s">
        <v>203</v>
      </c>
      <c r="E1" s="35" t="s">
        <v>206</v>
      </c>
      <c r="F1" s="35" t="s">
        <v>204</v>
      </c>
      <c r="G1" s="35" t="s">
        <v>205</v>
      </c>
      <c r="H1" s="35" t="s">
        <v>209</v>
      </c>
      <c r="I1" s="35" t="s">
        <v>207</v>
      </c>
      <c r="J1" s="35" t="s">
        <v>953</v>
      </c>
      <c r="K1" s="35" t="s">
        <v>202</v>
      </c>
      <c r="L1" s="35" t="s">
        <v>208</v>
      </c>
      <c r="M1" s="35" t="s">
        <v>954</v>
      </c>
      <c r="N1" s="35" t="s">
        <v>6</v>
      </c>
      <c r="O1" s="35" t="s">
        <v>955</v>
      </c>
      <c r="P1" s="35" t="s">
        <v>213</v>
      </c>
      <c r="Q1" s="35" t="s">
        <v>211</v>
      </c>
      <c r="R1" s="35" t="s">
        <v>212</v>
      </c>
    </row>
    <row r="2" spans="1:20" ht="51" x14ac:dyDescent="0.3">
      <c r="A2" s="80"/>
      <c r="B2" s="80" t="s">
        <v>956</v>
      </c>
      <c r="C2" s="80" t="s">
        <v>91</v>
      </c>
      <c r="D2" s="80" t="s">
        <v>90</v>
      </c>
      <c r="E2" s="80" t="s">
        <v>957</v>
      </c>
      <c r="F2" s="80" t="s">
        <v>958</v>
      </c>
      <c r="G2" s="80" t="s">
        <v>229</v>
      </c>
      <c r="H2" s="80"/>
      <c r="I2" s="80"/>
      <c r="J2" s="80" t="s">
        <v>959</v>
      </c>
      <c r="K2" s="80" t="s">
        <v>221</v>
      </c>
      <c r="L2" s="80"/>
      <c r="M2" s="80" t="s">
        <v>960</v>
      </c>
      <c r="N2" s="80"/>
      <c r="O2" s="80"/>
      <c r="P2" s="80"/>
      <c r="Q2" s="80"/>
      <c r="R2" s="80"/>
      <c r="T2" t="e">
        <f>VLOOKUP(C2,'План по ХФ'!C:C,1,0)</f>
        <v>#N/A</v>
      </c>
    </row>
    <row r="3" spans="1:20" ht="244.8" x14ac:dyDescent="0.3">
      <c r="A3" s="81"/>
      <c r="B3" s="82" t="s">
        <v>961</v>
      </c>
      <c r="C3" s="82" t="s">
        <v>93</v>
      </c>
      <c r="D3" s="82" t="s">
        <v>92</v>
      </c>
      <c r="E3" s="82" t="s">
        <v>962</v>
      </c>
      <c r="F3" s="82" t="s">
        <v>958</v>
      </c>
      <c r="G3" s="82" t="s">
        <v>274</v>
      </c>
      <c r="H3" s="82" t="s">
        <v>53</v>
      </c>
      <c r="I3" s="82" t="s">
        <v>94</v>
      </c>
      <c r="J3" s="82" t="s">
        <v>959</v>
      </c>
      <c r="K3" s="82" t="s">
        <v>221</v>
      </c>
      <c r="L3" s="82" t="s">
        <v>304</v>
      </c>
      <c r="M3" s="82" t="s">
        <v>963</v>
      </c>
      <c r="N3" s="82"/>
      <c r="O3" s="82"/>
      <c r="P3" s="82"/>
      <c r="Q3" s="81" t="s">
        <v>238</v>
      </c>
      <c r="R3" s="81"/>
      <c r="T3" t="e">
        <f>VLOOKUP(C3,'План по ХФ'!C:C,1,0)</f>
        <v>#N/A</v>
      </c>
    </row>
    <row r="4" spans="1:20" ht="273.60000000000002" x14ac:dyDescent="0.3">
      <c r="A4" s="81"/>
      <c r="B4" s="82" t="s">
        <v>964</v>
      </c>
      <c r="C4" s="82" t="s">
        <v>96</v>
      </c>
      <c r="D4" s="82" t="s">
        <v>95</v>
      </c>
      <c r="E4" s="82" t="s">
        <v>965</v>
      </c>
      <c r="F4" s="82" t="s">
        <v>958</v>
      </c>
      <c r="G4" s="82" t="s">
        <v>928</v>
      </c>
      <c r="H4" s="82" t="s">
        <v>49</v>
      </c>
      <c r="I4" s="82" t="s">
        <v>97</v>
      </c>
      <c r="J4" s="82" t="s">
        <v>966</v>
      </c>
      <c r="K4" s="82" t="s">
        <v>221</v>
      </c>
      <c r="L4" s="82" t="s">
        <v>304</v>
      </c>
      <c r="M4" s="82" t="s">
        <v>967</v>
      </c>
      <c r="N4" s="82"/>
      <c r="O4" s="82"/>
      <c r="P4" s="82"/>
      <c r="Q4" s="81" t="s">
        <v>257</v>
      </c>
      <c r="R4" s="81"/>
      <c r="T4" t="e">
        <f>VLOOKUP(C4,'План по ХФ'!C:C,1,0)</f>
        <v>#N/A</v>
      </c>
    </row>
    <row r="5" spans="1:20" ht="72" x14ac:dyDescent="0.3">
      <c r="A5" s="81"/>
      <c r="B5" s="82" t="s">
        <v>968</v>
      </c>
      <c r="C5" s="82" t="s">
        <v>99</v>
      </c>
      <c r="D5" s="82" t="s">
        <v>98</v>
      </c>
      <c r="E5" s="82" t="s">
        <v>969</v>
      </c>
      <c r="F5" s="82" t="s">
        <v>958</v>
      </c>
      <c r="G5" s="82" t="s">
        <v>229</v>
      </c>
      <c r="H5" s="82" t="s">
        <v>53</v>
      </c>
      <c r="I5" s="82" t="s">
        <v>100</v>
      </c>
      <c r="J5" s="82" t="s">
        <v>970</v>
      </c>
      <c r="K5" s="82" t="s">
        <v>221</v>
      </c>
      <c r="L5" s="82" t="s">
        <v>304</v>
      </c>
      <c r="M5" s="82" t="s">
        <v>971</v>
      </c>
      <c r="N5" s="82"/>
      <c r="O5" s="82"/>
      <c r="P5" s="82"/>
      <c r="Q5" s="82" t="s">
        <v>238</v>
      </c>
      <c r="R5" s="81" t="s">
        <v>261</v>
      </c>
      <c r="T5" t="e">
        <f>VLOOKUP(C5,'План по ХФ'!C:C,1,0)</f>
        <v>#N/A</v>
      </c>
    </row>
    <row r="6" spans="1:20" ht="100.8" x14ac:dyDescent="0.3">
      <c r="A6" s="81"/>
      <c r="B6" s="82" t="s">
        <v>972</v>
      </c>
      <c r="C6" s="82" t="s">
        <v>101</v>
      </c>
      <c r="D6" s="82" t="s">
        <v>875</v>
      </c>
      <c r="E6" s="82" t="s">
        <v>876</v>
      </c>
      <c r="F6" s="82" t="s">
        <v>958</v>
      </c>
      <c r="G6" s="82" t="s">
        <v>928</v>
      </c>
      <c r="H6" s="82" t="s">
        <v>226</v>
      </c>
      <c r="I6" s="82" t="s">
        <v>102</v>
      </c>
      <c r="J6" s="82" t="s">
        <v>973</v>
      </c>
      <c r="K6" s="82" t="s">
        <v>221</v>
      </c>
      <c r="L6" s="82" t="s">
        <v>304</v>
      </c>
      <c r="M6" s="82" t="s">
        <v>974</v>
      </c>
      <c r="N6" s="82"/>
      <c r="O6" s="82"/>
      <c r="P6" s="82"/>
      <c r="Q6" s="82" t="s">
        <v>232</v>
      </c>
      <c r="R6" s="82"/>
      <c r="T6" t="e">
        <f>VLOOKUP(C6,'План по ХФ'!C:C,1,0)</f>
        <v>#N/A</v>
      </c>
    </row>
    <row r="7" spans="1:20" ht="158.4" x14ac:dyDescent="0.3">
      <c r="A7" s="81"/>
      <c r="B7" s="82" t="s">
        <v>975</v>
      </c>
      <c r="C7" s="82" t="s">
        <v>103</v>
      </c>
      <c r="D7" s="82" t="s">
        <v>873</v>
      </c>
      <c r="E7" s="82" t="s">
        <v>874</v>
      </c>
      <c r="F7" s="82" t="s">
        <v>958</v>
      </c>
      <c r="G7" s="82" t="s">
        <v>274</v>
      </c>
      <c r="H7" s="82" t="s">
        <v>53</v>
      </c>
      <c r="I7" s="82" t="s">
        <v>104</v>
      </c>
      <c r="J7" s="82" t="s">
        <v>976</v>
      </c>
      <c r="K7" s="82" t="s">
        <v>221</v>
      </c>
      <c r="L7" s="82" t="s">
        <v>977</v>
      </c>
      <c r="M7" s="82" t="s">
        <v>978</v>
      </c>
      <c r="N7" s="82"/>
      <c r="O7" s="82"/>
      <c r="P7" s="82"/>
      <c r="Q7" s="82" t="s">
        <v>281</v>
      </c>
      <c r="R7" s="81" t="s">
        <v>242</v>
      </c>
      <c r="T7" t="e">
        <f>VLOOKUP(C7,'План по ХФ'!C:C,1,0)</f>
        <v>#N/A</v>
      </c>
    </row>
    <row r="8" spans="1:20" ht="409.6" x14ac:dyDescent="0.3">
      <c r="A8" s="81"/>
      <c r="B8" s="82" t="s">
        <v>979</v>
      </c>
      <c r="C8" s="82" t="s">
        <v>105</v>
      </c>
      <c r="D8" s="82" t="s">
        <v>871</v>
      </c>
      <c r="E8" s="82" t="s">
        <v>980</v>
      </c>
      <c r="F8" s="82" t="s">
        <v>981</v>
      </c>
      <c r="G8" s="82"/>
      <c r="H8" s="82" t="s">
        <v>53</v>
      </c>
      <c r="I8" s="82" t="s">
        <v>106</v>
      </c>
      <c r="J8" s="82" t="s">
        <v>966</v>
      </c>
      <c r="K8" s="82" t="s">
        <v>221</v>
      </c>
      <c r="L8" s="82" t="s">
        <v>977</v>
      </c>
      <c r="M8" s="82" t="s">
        <v>982</v>
      </c>
      <c r="N8" s="82"/>
      <c r="O8" s="82"/>
      <c r="P8" s="82"/>
      <c r="Q8" s="82" t="s">
        <v>286</v>
      </c>
      <c r="R8" s="82"/>
      <c r="T8" t="e">
        <f>VLOOKUP(C8,'План по ХФ'!C:C,1,0)</f>
        <v>#N/A</v>
      </c>
    </row>
    <row r="9" spans="1:20" ht="158.4" x14ac:dyDescent="0.3">
      <c r="A9" s="81"/>
      <c r="B9" s="82" t="s">
        <v>983</v>
      </c>
      <c r="C9" s="82" t="s">
        <v>107</v>
      </c>
      <c r="D9" s="82" t="s">
        <v>869</v>
      </c>
      <c r="E9" s="82" t="s">
        <v>870</v>
      </c>
      <c r="F9" s="82" t="s">
        <v>958</v>
      </c>
      <c r="G9" s="82" t="s">
        <v>928</v>
      </c>
      <c r="H9" s="82" t="s">
        <v>49</v>
      </c>
      <c r="I9" s="82" t="s">
        <v>108</v>
      </c>
      <c r="J9" s="82" t="s">
        <v>984</v>
      </c>
      <c r="K9" s="82" t="s">
        <v>221</v>
      </c>
      <c r="L9" s="82"/>
      <c r="M9" s="82" t="s">
        <v>978</v>
      </c>
      <c r="N9" s="82"/>
      <c r="O9" s="82"/>
      <c r="P9" s="82"/>
      <c r="Q9" s="82" t="s">
        <v>286</v>
      </c>
      <c r="R9" s="81" t="s">
        <v>291</v>
      </c>
      <c r="T9" t="e">
        <f>VLOOKUP(C9,'План по ХФ'!C:C,1,0)</f>
        <v>#N/A</v>
      </c>
    </row>
    <row r="10" spans="1:20" ht="172.8" x14ac:dyDescent="0.3">
      <c r="A10" s="81"/>
      <c r="B10" s="82" t="s">
        <v>985</v>
      </c>
      <c r="C10" s="82" t="s">
        <v>111</v>
      </c>
      <c r="D10" s="82" t="s">
        <v>110</v>
      </c>
      <c r="E10" s="82" t="s">
        <v>986</v>
      </c>
      <c r="F10" s="82" t="s">
        <v>987</v>
      </c>
      <c r="G10" s="82" t="s">
        <v>109</v>
      </c>
      <c r="H10" s="82"/>
      <c r="I10" s="82" t="s">
        <v>112</v>
      </c>
      <c r="J10" s="82" t="s">
        <v>988</v>
      </c>
      <c r="K10" s="82" t="s">
        <v>221</v>
      </c>
      <c r="L10" s="82" t="s">
        <v>977</v>
      </c>
      <c r="M10" s="82" t="s">
        <v>989</v>
      </c>
      <c r="N10" s="82"/>
      <c r="O10" s="82"/>
      <c r="P10" s="82"/>
      <c r="Q10" s="82" t="s">
        <v>232</v>
      </c>
      <c r="R10" s="82" t="s">
        <v>297</v>
      </c>
      <c r="T10" t="str">
        <f>VLOOKUP(C10,'План по ХФ'!C:C,1,0)</f>
        <v>INC-3212</v>
      </c>
    </row>
    <row r="11" spans="1:20" ht="201.6" x14ac:dyDescent="0.3">
      <c r="A11" s="81"/>
      <c r="B11" s="82" t="s">
        <v>990</v>
      </c>
      <c r="C11" s="82" t="s">
        <v>114</v>
      </c>
      <c r="D11" s="82" t="s">
        <v>113</v>
      </c>
      <c r="E11" s="82" t="s">
        <v>377</v>
      </c>
      <c r="F11" s="82" t="s">
        <v>958</v>
      </c>
      <c r="G11" s="82" t="s">
        <v>229</v>
      </c>
      <c r="H11" s="82" t="s">
        <v>49</v>
      </c>
      <c r="I11" s="82" t="s">
        <v>115</v>
      </c>
      <c r="J11" s="82" t="s">
        <v>959</v>
      </c>
      <c r="K11" s="82" t="s">
        <v>221</v>
      </c>
      <c r="L11" s="82" t="s">
        <v>977</v>
      </c>
      <c r="M11" s="82" t="s">
        <v>991</v>
      </c>
      <c r="N11" s="82"/>
      <c r="O11" s="82"/>
      <c r="P11" s="82"/>
      <c r="Q11" s="82" t="s">
        <v>232</v>
      </c>
      <c r="R11" s="82" t="s">
        <v>297</v>
      </c>
      <c r="T11" t="e">
        <f>VLOOKUP(C11,'План по ХФ'!C:C,1,0)</f>
        <v>#N/A</v>
      </c>
    </row>
    <row r="12" spans="1:20" ht="86.4" x14ac:dyDescent="0.3">
      <c r="A12" s="81"/>
      <c r="B12" s="82" t="s">
        <v>992</v>
      </c>
      <c r="C12" s="82" t="s">
        <v>116</v>
      </c>
      <c r="D12" s="82" t="s">
        <v>856</v>
      </c>
      <c r="E12" s="82" t="s">
        <v>860</v>
      </c>
      <c r="F12" s="82" t="s">
        <v>981</v>
      </c>
      <c r="G12" s="82"/>
      <c r="H12" s="82" t="s">
        <v>226</v>
      </c>
      <c r="I12" s="82"/>
      <c r="J12" s="82" t="s">
        <v>966</v>
      </c>
      <c r="K12" s="82" t="s">
        <v>221</v>
      </c>
      <c r="L12" s="82" t="s">
        <v>304</v>
      </c>
      <c r="M12" s="82" t="s">
        <v>993</v>
      </c>
      <c r="N12" s="82"/>
      <c r="O12" s="82"/>
      <c r="P12" s="82"/>
      <c r="Q12" s="82" t="s">
        <v>257</v>
      </c>
      <c r="R12" s="82" t="s">
        <v>291</v>
      </c>
      <c r="T12" t="e">
        <f>VLOOKUP(C12,'План по ХФ'!C:C,1,0)</f>
        <v>#N/A</v>
      </c>
    </row>
    <row r="13" spans="1:20" ht="158.4" x14ac:dyDescent="0.3">
      <c r="A13" s="81"/>
      <c r="B13" s="82" t="s">
        <v>994</v>
      </c>
      <c r="C13" s="82" t="s">
        <v>117</v>
      </c>
      <c r="D13" s="82" t="s">
        <v>852</v>
      </c>
      <c r="E13" s="82" t="s">
        <v>995</v>
      </c>
      <c r="F13" s="82" t="s">
        <v>958</v>
      </c>
      <c r="G13" s="82" t="s">
        <v>928</v>
      </c>
      <c r="H13" s="82" t="s">
        <v>49</v>
      </c>
      <c r="I13" s="82" t="s">
        <v>118</v>
      </c>
      <c r="J13" s="82" t="s">
        <v>984</v>
      </c>
      <c r="K13" s="82" t="s">
        <v>221</v>
      </c>
      <c r="L13" s="82" t="s">
        <v>304</v>
      </c>
      <c r="M13" s="82" t="s">
        <v>996</v>
      </c>
      <c r="N13" s="82"/>
      <c r="O13" s="82"/>
      <c r="P13" s="82"/>
      <c r="Q13" s="82" t="s">
        <v>323</v>
      </c>
      <c r="R13" s="82"/>
      <c r="T13" t="e">
        <f>VLOOKUP(C13,'План по ХФ'!C:C,1,0)</f>
        <v>#N/A</v>
      </c>
    </row>
    <row r="14" spans="1:20" ht="86.4" x14ac:dyDescent="0.3">
      <c r="A14" s="81"/>
      <c r="B14" s="82" t="s">
        <v>997</v>
      </c>
      <c r="C14" s="82" t="s">
        <v>119</v>
      </c>
      <c r="D14" s="82" t="s">
        <v>850</v>
      </c>
      <c r="E14" s="82" t="s">
        <v>998</v>
      </c>
      <c r="F14" s="82" t="s">
        <v>987</v>
      </c>
      <c r="G14" s="82" t="s">
        <v>109</v>
      </c>
      <c r="H14" s="82" t="s">
        <v>49</v>
      </c>
      <c r="I14" s="82" t="s">
        <v>120</v>
      </c>
      <c r="J14" s="82" t="s">
        <v>984</v>
      </c>
      <c r="K14" s="82" t="s">
        <v>221</v>
      </c>
      <c r="L14" s="82" t="s">
        <v>304</v>
      </c>
      <c r="M14" s="82" t="s">
        <v>996</v>
      </c>
      <c r="N14" s="82"/>
      <c r="O14" s="82"/>
      <c r="P14" s="82"/>
      <c r="Q14" s="82" t="s">
        <v>323</v>
      </c>
      <c r="R14" s="81" t="s">
        <v>297</v>
      </c>
      <c r="T14" t="e">
        <f>VLOOKUP(C14,'План по ХФ'!C:C,1,0)</f>
        <v>#N/A</v>
      </c>
    </row>
    <row r="15" spans="1:20" ht="230.4" x14ac:dyDescent="0.3">
      <c r="A15" s="81"/>
      <c r="B15" s="82" t="s">
        <v>999</v>
      </c>
      <c r="C15" s="82" t="s">
        <v>121</v>
      </c>
      <c r="D15" s="82" t="s">
        <v>844</v>
      </c>
      <c r="E15" s="82" t="s">
        <v>1000</v>
      </c>
      <c r="F15" s="82" t="s">
        <v>958</v>
      </c>
      <c r="G15" s="82" t="s">
        <v>274</v>
      </c>
      <c r="H15" s="82" t="s">
        <v>49</v>
      </c>
      <c r="I15" s="82" t="s">
        <v>122</v>
      </c>
      <c r="J15" s="82" t="s">
        <v>1001</v>
      </c>
      <c r="K15" s="82" t="s">
        <v>221</v>
      </c>
      <c r="L15" s="82" t="s">
        <v>304</v>
      </c>
      <c r="M15" s="82" t="s">
        <v>1002</v>
      </c>
      <c r="N15" s="82"/>
      <c r="O15" s="82"/>
      <c r="P15" s="82"/>
      <c r="Q15" s="82" t="s">
        <v>238</v>
      </c>
      <c r="R15" s="82" t="s">
        <v>291</v>
      </c>
      <c r="T15" t="e">
        <f>VLOOKUP(C15,'План по ХФ'!C:C,1,0)</f>
        <v>#N/A</v>
      </c>
    </row>
    <row r="16" spans="1:20" ht="100.8" x14ac:dyDescent="0.3">
      <c r="A16" s="81"/>
      <c r="B16" s="82" t="s">
        <v>1003</v>
      </c>
      <c r="C16" s="82" t="s">
        <v>123</v>
      </c>
      <c r="D16" s="82" t="s">
        <v>840</v>
      </c>
      <c r="E16" s="82" t="s">
        <v>841</v>
      </c>
      <c r="F16" s="82" t="s">
        <v>958</v>
      </c>
      <c r="G16" s="82" t="s">
        <v>274</v>
      </c>
      <c r="H16" s="82" t="s">
        <v>53</v>
      </c>
      <c r="I16" s="82" t="s">
        <v>124</v>
      </c>
      <c r="J16" s="82" t="s">
        <v>1001</v>
      </c>
      <c r="K16" s="82" t="s">
        <v>221</v>
      </c>
      <c r="L16" s="82" t="s">
        <v>304</v>
      </c>
      <c r="M16" s="82" t="s">
        <v>1004</v>
      </c>
      <c r="N16" s="82"/>
      <c r="O16" s="82"/>
      <c r="P16" s="82"/>
      <c r="Q16" s="82" t="s">
        <v>281</v>
      </c>
      <c r="R16" s="82"/>
      <c r="T16" t="e">
        <f>VLOOKUP(C16,'План по ХФ'!C:C,1,0)</f>
        <v>#N/A</v>
      </c>
    </row>
    <row r="17" spans="1:20" ht="115.2" x14ac:dyDescent="0.3">
      <c r="A17" s="81"/>
      <c r="B17" s="82" t="s">
        <v>1005</v>
      </c>
      <c r="C17" s="82" t="s">
        <v>125</v>
      </c>
      <c r="D17" s="82" t="s">
        <v>833</v>
      </c>
      <c r="E17" s="82" t="s">
        <v>834</v>
      </c>
      <c r="F17" s="82" t="s">
        <v>958</v>
      </c>
      <c r="G17" s="82" t="s">
        <v>274</v>
      </c>
      <c r="H17" s="82" t="s">
        <v>53</v>
      </c>
      <c r="I17" s="82" t="s">
        <v>126</v>
      </c>
      <c r="J17" s="82" t="s">
        <v>1001</v>
      </c>
      <c r="K17" s="82" t="s">
        <v>221</v>
      </c>
      <c r="L17" s="82" t="s">
        <v>304</v>
      </c>
      <c r="M17" s="82" t="s">
        <v>1006</v>
      </c>
      <c r="N17" s="82"/>
      <c r="O17" s="82"/>
      <c r="P17" s="82"/>
      <c r="Q17" s="82" t="s">
        <v>257</v>
      </c>
      <c r="R17" s="81" t="s">
        <v>341</v>
      </c>
      <c r="T17" t="e">
        <f>VLOOKUP(C17,'План по ХФ'!C:C,1,0)</f>
        <v>#N/A</v>
      </c>
    </row>
    <row r="18" spans="1:20" ht="72" x14ac:dyDescent="0.3">
      <c r="A18" s="81"/>
      <c r="B18" s="82" t="s">
        <v>1007</v>
      </c>
      <c r="C18" s="82" t="s">
        <v>127</v>
      </c>
      <c r="D18" s="82" t="s">
        <v>831</v>
      </c>
      <c r="E18" s="82" t="s">
        <v>1008</v>
      </c>
      <c r="F18" s="82" t="s">
        <v>958</v>
      </c>
      <c r="G18" s="82" t="s">
        <v>928</v>
      </c>
      <c r="H18" s="82" t="s">
        <v>49</v>
      </c>
      <c r="I18" s="82" t="s">
        <v>128</v>
      </c>
      <c r="J18" s="82" t="s">
        <v>1009</v>
      </c>
      <c r="K18" s="82" t="s">
        <v>221</v>
      </c>
      <c r="L18" s="82" t="s">
        <v>304</v>
      </c>
      <c r="M18" s="82" t="s">
        <v>1010</v>
      </c>
      <c r="N18" s="82"/>
      <c r="O18" s="82"/>
      <c r="P18" s="82"/>
      <c r="Q18" s="82"/>
      <c r="R18" s="82"/>
      <c r="T18" t="e">
        <f>VLOOKUP(C18,'План по ХФ'!C:C,1,0)</f>
        <v>#N/A</v>
      </c>
    </row>
    <row r="19" spans="1:20" x14ac:dyDescent="0.3">
      <c r="A19" s="81"/>
      <c r="B19" s="82"/>
      <c r="C19" s="82"/>
      <c r="D19" s="82"/>
      <c r="E19" s="82"/>
      <c r="F19" s="82"/>
      <c r="G19" s="82"/>
      <c r="H19" s="82"/>
      <c r="I19" s="82"/>
      <c r="J19" s="82"/>
      <c r="K19" s="82"/>
      <c r="L19" s="82"/>
      <c r="M19" s="82"/>
      <c r="N19" s="83"/>
      <c r="O19" s="83"/>
      <c r="P19" s="83"/>
      <c r="Q19" s="83"/>
      <c r="R19" s="83"/>
      <c r="T19" t="e">
        <f>VLOOKUP(C19,'План по ХФ'!C:C,1,0)</f>
        <v>#N/A</v>
      </c>
    </row>
    <row r="20" spans="1:20" ht="112.2" x14ac:dyDescent="0.3">
      <c r="A20" s="80"/>
      <c r="B20" s="80" t="s">
        <v>1011</v>
      </c>
      <c r="C20" s="80" t="s">
        <v>129</v>
      </c>
      <c r="D20" s="80" t="s">
        <v>829</v>
      </c>
      <c r="E20" s="80" t="s">
        <v>830</v>
      </c>
      <c r="F20" s="80" t="s">
        <v>958</v>
      </c>
      <c r="G20" s="80" t="s">
        <v>928</v>
      </c>
      <c r="H20" s="80" t="s">
        <v>49</v>
      </c>
      <c r="I20" s="80" t="s">
        <v>130</v>
      </c>
      <c r="J20" s="80" t="s">
        <v>984</v>
      </c>
      <c r="K20" s="80" t="s">
        <v>221</v>
      </c>
      <c r="L20" s="80" t="s">
        <v>304</v>
      </c>
      <c r="M20" s="80" t="s">
        <v>1012</v>
      </c>
      <c r="N20" s="80"/>
      <c r="O20" s="80"/>
      <c r="P20" s="80"/>
      <c r="Q20" s="80" t="s">
        <v>286</v>
      </c>
      <c r="R20" s="80" t="s">
        <v>291</v>
      </c>
      <c r="T20" t="e">
        <f>VLOOKUP(C20,'План по ХФ'!C:C,1,0)</f>
        <v>#N/A</v>
      </c>
    </row>
    <row r="21" spans="1:20" ht="86.4" x14ac:dyDescent="0.3">
      <c r="A21" s="81"/>
      <c r="B21" s="82" t="s">
        <v>1013</v>
      </c>
      <c r="C21" s="82" t="s">
        <v>131</v>
      </c>
      <c r="D21" s="82" t="s">
        <v>826</v>
      </c>
      <c r="E21" s="82" t="s">
        <v>1014</v>
      </c>
      <c r="F21" s="82" t="s">
        <v>958</v>
      </c>
      <c r="G21" s="82" t="s">
        <v>928</v>
      </c>
      <c r="H21" s="82" t="s">
        <v>53</v>
      </c>
      <c r="I21" s="82" t="s">
        <v>132</v>
      </c>
      <c r="J21" s="82" t="s">
        <v>1015</v>
      </c>
      <c r="K21" s="82" t="s">
        <v>221</v>
      </c>
      <c r="L21" s="82" t="s">
        <v>304</v>
      </c>
      <c r="M21" s="82" t="s">
        <v>996</v>
      </c>
      <c r="N21" s="82"/>
      <c r="O21" s="82"/>
      <c r="P21" s="82"/>
      <c r="Q21" s="82" t="s">
        <v>232</v>
      </c>
      <c r="R21" s="82" t="s">
        <v>242</v>
      </c>
      <c r="T21" t="str">
        <f>VLOOKUP(C21,'План по ХФ'!C:C,1,0)</f>
        <v>INC-2796</v>
      </c>
    </row>
    <row r="22" spans="1:20" ht="129.6" x14ac:dyDescent="0.3">
      <c r="A22" s="81"/>
      <c r="B22" s="82" t="s">
        <v>1016</v>
      </c>
      <c r="C22" s="82" t="s">
        <v>133</v>
      </c>
      <c r="D22" s="82" t="s">
        <v>1017</v>
      </c>
      <c r="E22" s="82" t="s">
        <v>1018</v>
      </c>
      <c r="F22" s="82" t="s">
        <v>958</v>
      </c>
      <c r="G22" s="82" t="s">
        <v>274</v>
      </c>
      <c r="H22" s="82" t="s">
        <v>49</v>
      </c>
      <c r="I22" s="82" t="s">
        <v>134</v>
      </c>
      <c r="J22" s="82" t="s">
        <v>959</v>
      </c>
      <c r="K22" s="82" t="s">
        <v>221</v>
      </c>
      <c r="L22" s="82" t="s">
        <v>304</v>
      </c>
      <c r="M22" s="82" t="s">
        <v>1002</v>
      </c>
      <c r="N22" s="82"/>
      <c r="O22" s="82"/>
      <c r="P22" s="82"/>
      <c r="Q22" s="82" t="s">
        <v>232</v>
      </c>
      <c r="R22" s="82" t="s">
        <v>345</v>
      </c>
      <c r="T22" t="e">
        <f>VLOOKUP(C22,'План по ХФ'!C:C,1,0)</f>
        <v>#N/A</v>
      </c>
    </row>
    <row r="23" spans="1:20" ht="409.6" x14ac:dyDescent="0.3">
      <c r="A23" s="81"/>
      <c r="B23" s="82" t="s">
        <v>1019</v>
      </c>
      <c r="C23" s="82" t="s">
        <v>135</v>
      </c>
      <c r="D23" s="82" t="s">
        <v>815</v>
      </c>
      <c r="E23" s="82" t="s">
        <v>1020</v>
      </c>
      <c r="F23" s="82" t="s">
        <v>958</v>
      </c>
      <c r="G23" s="82" t="s">
        <v>274</v>
      </c>
      <c r="H23" s="82"/>
      <c r="I23" s="82" t="s">
        <v>136</v>
      </c>
      <c r="J23" s="82" t="s">
        <v>1021</v>
      </c>
      <c r="K23" s="82" t="s">
        <v>221</v>
      </c>
      <c r="L23" s="82" t="s">
        <v>304</v>
      </c>
      <c r="M23" s="82"/>
      <c r="N23" s="82"/>
      <c r="O23" s="82"/>
      <c r="P23" s="82"/>
      <c r="Q23" s="82" t="s">
        <v>232</v>
      </c>
      <c r="R23" s="82" t="s">
        <v>291</v>
      </c>
      <c r="T23" t="e">
        <f>VLOOKUP(C23,'План по ХФ'!C:C,1,0)</f>
        <v>#N/A</v>
      </c>
    </row>
    <row r="24" spans="1:20" ht="144" x14ac:dyDescent="0.3">
      <c r="A24" s="81"/>
      <c r="B24" s="82" t="s">
        <v>1022</v>
      </c>
      <c r="C24" s="82" t="s">
        <v>82</v>
      </c>
      <c r="D24" s="82" t="s">
        <v>794</v>
      </c>
      <c r="E24" s="82" t="s">
        <v>795</v>
      </c>
      <c r="F24" s="82" t="s">
        <v>1023</v>
      </c>
      <c r="G24" s="82"/>
      <c r="H24" s="82" t="s">
        <v>49</v>
      </c>
      <c r="I24" s="82" t="s">
        <v>83</v>
      </c>
      <c r="J24" s="82" t="s">
        <v>1024</v>
      </c>
      <c r="K24" s="82" t="s">
        <v>221</v>
      </c>
      <c r="L24" s="82" t="s">
        <v>977</v>
      </c>
      <c r="M24" s="82" t="s">
        <v>1025</v>
      </c>
      <c r="N24" s="82"/>
      <c r="O24" s="82"/>
      <c r="P24" s="82"/>
      <c r="Q24" s="82" t="s">
        <v>238</v>
      </c>
      <c r="R24" s="82"/>
      <c r="T24" t="str">
        <f>VLOOKUP(C24,'План по ХФ'!C:C,1,0)</f>
        <v>INC-2659</v>
      </c>
    </row>
    <row r="25" spans="1:20" ht="216" x14ac:dyDescent="0.3">
      <c r="A25" s="81"/>
      <c r="B25" s="82" t="s">
        <v>1026</v>
      </c>
      <c r="C25" s="82" t="s">
        <v>138</v>
      </c>
      <c r="D25" s="82" t="s">
        <v>137</v>
      </c>
      <c r="E25" s="82" t="s">
        <v>1027</v>
      </c>
      <c r="F25" s="82" t="s">
        <v>958</v>
      </c>
      <c r="G25" s="82"/>
      <c r="H25" s="82" t="s">
        <v>53</v>
      </c>
      <c r="I25" s="82" t="s">
        <v>139</v>
      </c>
      <c r="J25" s="82" t="s">
        <v>959</v>
      </c>
      <c r="K25" s="82" t="s">
        <v>221</v>
      </c>
      <c r="L25" s="82" t="s">
        <v>304</v>
      </c>
      <c r="M25" s="82" t="s">
        <v>1028</v>
      </c>
      <c r="N25" s="82"/>
      <c r="O25" s="82"/>
      <c r="P25" s="82"/>
      <c r="Q25" s="82" t="s">
        <v>232</v>
      </c>
      <c r="R25" s="81" t="s">
        <v>291</v>
      </c>
      <c r="T25" t="e">
        <f>VLOOKUP(C25,'План по ХФ'!C:C,1,0)</f>
        <v>#N/A</v>
      </c>
    </row>
    <row r="26" spans="1:20" ht="129.6" x14ac:dyDescent="0.3">
      <c r="A26" s="81"/>
      <c r="B26" s="82" t="s">
        <v>1029</v>
      </c>
      <c r="C26" s="82" t="s">
        <v>80</v>
      </c>
      <c r="D26" s="82" t="s">
        <v>357</v>
      </c>
      <c r="E26" s="82" t="s">
        <v>1030</v>
      </c>
      <c r="F26" s="82" t="s">
        <v>981</v>
      </c>
      <c r="G26" s="82"/>
      <c r="H26" s="82" t="s">
        <v>53</v>
      </c>
      <c r="I26" s="82" t="s">
        <v>81</v>
      </c>
      <c r="J26" s="82" t="s">
        <v>1031</v>
      </c>
      <c r="K26" s="82" t="s">
        <v>221</v>
      </c>
      <c r="L26" s="82" t="s">
        <v>304</v>
      </c>
      <c r="M26" s="82"/>
      <c r="N26" s="82"/>
      <c r="O26" s="82"/>
      <c r="P26" s="82"/>
      <c r="Q26" s="82" t="s">
        <v>232</v>
      </c>
      <c r="R26" s="82" t="s">
        <v>359</v>
      </c>
      <c r="T26" t="e">
        <f>VLOOKUP(C26,'План по ХФ'!C:C,1,0)</f>
        <v>#N/A</v>
      </c>
    </row>
    <row r="27" spans="1:20" ht="144" x14ac:dyDescent="0.3">
      <c r="A27" s="81"/>
      <c r="B27" s="82" t="s">
        <v>1032</v>
      </c>
      <c r="C27" s="82" t="s">
        <v>78</v>
      </c>
      <c r="D27" s="82" t="s">
        <v>355</v>
      </c>
      <c r="E27" s="82" t="s">
        <v>1033</v>
      </c>
      <c r="F27" s="82" t="s">
        <v>958</v>
      </c>
      <c r="G27" s="82" t="s">
        <v>893</v>
      </c>
      <c r="H27" s="82"/>
      <c r="I27" s="82" t="s">
        <v>1034</v>
      </c>
      <c r="J27" s="82" t="s">
        <v>1009</v>
      </c>
      <c r="K27" s="82" t="s">
        <v>221</v>
      </c>
      <c r="L27" s="82" t="s">
        <v>1035</v>
      </c>
      <c r="M27" s="82"/>
      <c r="N27" s="82"/>
      <c r="O27" s="82"/>
      <c r="P27" s="82"/>
      <c r="Q27" s="82" t="s">
        <v>232</v>
      </c>
      <c r="R27" s="82" t="s">
        <v>297</v>
      </c>
      <c r="T27" t="e">
        <f>VLOOKUP(C27,'План по ХФ'!C:C,1,0)</f>
        <v>#N/A</v>
      </c>
    </row>
    <row r="28" spans="1:20" ht="172.8" x14ac:dyDescent="0.3">
      <c r="A28" s="81"/>
      <c r="B28" s="82" t="s">
        <v>1036</v>
      </c>
      <c r="C28" s="82" t="s">
        <v>46</v>
      </c>
      <c r="D28" s="82" t="s">
        <v>352</v>
      </c>
      <c r="E28" s="82" t="s">
        <v>1037</v>
      </c>
      <c r="F28" s="82" t="s">
        <v>958</v>
      </c>
      <c r="G28" s="82" t="s">
        <v>229</v>
      </c>
      <c r="H28" s="82"/>
      <c r="I28" s="82" t="s">
        <v>1038</v>
      </c>
      <c r="J28" s="82" t="s">
        <v>1009</v>
      </c>
      <c r="K28" s="82" t="s">
        <v>221</v>
      </c>
      <c r="L28" s="82" t="s">
        <v>304</v>
      </c>
      <c r="M28" s="82"/>
      <c r="N28" s="82" t="s">
        <v>1039</v>
      </c>
      <c r="O28" s="82" t="s">
        <v>1040</v>
      </c>
      <c r="P28" s="82"/>
      <c r="Q28" s="82" t="s">
        <v>232</v>
      </c>
      <c r="R28" s="82"/>
      <c r="T28" t="e">
        <f>VLOOKUP(C28,'План по ХФ'!C:C,1,0)</f>
        <v>#N/A</v>
      </c>
    </row>
    <row r="29" spans="1:20" ht="115.2" x14ac:dyDescent="0.3">
      <c r="A29" s="81"/>
      <c r="B29" s="82" t="s">
        <v>1041</v>
      </c>
      <c r="C29" s="82" t="s">
        <v>140</v>
      </c>
      <c r="D29" s="82" t="s">
        <v>770</v>
      </c>
      <c r="E29" s="82" t="s">
        <v>771</v>
      </c>
      <c r="F29" s="82" t="s">
        <v>958</v>
      </c>
      <c r="G29" s="82" t="s">
        <v>928</v>
      </c>
      <c r="H29" s="82" t="s">
        <v>226</v>
      </c>
      <c r="I29" s="82" t="s">
        <v>102</v>
      </c>
      <c r="J29" s="82" t="s">
        <v>1009</v>
      </c>
      <c r="K29" s="82" t="s">
        <v>221</v>
      </c>
      <c r="L29" s="82" t="s">
        <v>304</v>
      </c>
      <c r="M29" s="82"/>
      <c r="N29" s="82"/>
      <c r="O29" s="82"/>
      <c r="P29" s="82"/>
      <c r="Q29" s="82" t="s">
        <v>232</v>
      </c>
      <c r="R29" s="81"/>
      <c r="T29" t="e">
        <f>VLOOKUP(C29,'План по ХФ'!C:C,1,0)</f>
        <v>#N/A</v>
      </c>
    </row>
    <row r="30" spans="1:20" ht="86.4" x14ac:dyDescent="0.3">
      <c r="A30" s="81"/>
      <c r="B30" s="82" t="s">
        <v>1042</v>
      </c>
      <c r="C30" s="82" t="s">
        <v>84</v>
      </c>
      <c r="D30" s="82" t="s">
        <v>342</v>
      </c>
      <c r="E30" s="82" t="s">
        <v>343</v>
      </c>
      <c r="F30" s="82" t="s">
        <v>981</v>
      </c>
      <c r="G30" s="82"/>
      <c r="H30" s="82" t="s">
        <v>53</v>
      </c>
      <c r="I30" s="82" t="s">
        <v>344</v>
      </c>
      <c r="J30" s="82" t="s">
        <v>1043</v>
      </c>
      <c r="K30" s="82" t="s">
        <v>221</v>
      </c>
      <c r="L30" s="82" t="s">
        <v>304</v>
      </c>
      <c r="M30" s="82"/>
      <c r="N30" s="82"/>
      <c r="O30" s="82"/>
      <c r="P30" s="82"/>
      <c r="Q30" s="82" t="s">
        <v>232</v>
      </c>
      <c r="R30" s="81"/>
      <c r="T30" t="e">
        <f>VLOOKUP(C30,'План по ХФ'!C:C,1,0)</f>
        <v>#N/A</v>
      </c>
    </row>
    <row r="31" spans="1:20" ht="129.6" x14ac:dyDescent="0.3">
      <c r="A31" s="81"/>
      <c r="B31" s="82" t="s">
        <v>1044</v>
      </c>
      <c r="C31" s="82" t="s">
        <v>141</v>
      </c>
      <c r="D31" s="82" t="s">
        <v>626</v>
      </c>
      <c r="E31" s="82" t="s">
        <v>1045</v>
      </c>
      <c r="F31" s="82" t="s">
        <v>1023</v>
      </c>
      <c r="G31" s="82"/>
      <c r="H31" s="82"/>
      <c r="I31" s="82"/>
      <c r="J31" s="82" t="s">
        <v>1009</v>
      </c>
      <c r="K31" s="82" t="s">
        <v>221</v>
      </c>
      <c r="L31" s="82" t="s">
        <v>1046</v>
      </c>
      <c r="M31" s="82"/>
      <c r="N31" s="82"/>
      <c r="O31" s="82"/>
      <c r="P31" s="82"/>
      <c r="Q31" s="82" t="s">
        <v>238</v>
      </c>
      <c r="R31" s="81" t="s">
        <v>291</v>
      </c>
      <c r="T31" t="e">
        <f>VLOOKUP(C31,'План по ХФ'!C:C,1,0)</f>
        <v>#N/A</v>
      </c>
    </row>
    <row r="32" spans="1:20" ht="187.2" x14ac:dyDescent="0.3">
      <c r="A32" s="81"/>
      <c r="B32" s="82" t="s">
        <v>1047</v>
      </c>
      <c r="C32" s="82" t="s">
        <v>48</v>
      </c>
      <c r="D32" s="82" t="s">
        <v>335</v>
      </c>
      <c r="E32" s="82" t="s">
        <v>1048</v>
      </c>
      <c r="F32" s="82" t="s">
        <v>958</v>
      </c>
      <c r="G32" s="82" t="s">
        <v>928</v>
      </c>
      <c r="H32" s="82" t="s">
        <v>49</v>
      </c>
      <c r="I32" s="82" t="s">
        <v>97</v>
      </c>
      <c r="J32" s="82" t="s">
        <v>1049</v>
      </c>
      <c r="K32" s="82" t="s">
        <v>221</v>
      </c>
      <c r="L32" s="82" t="s">
        <v>304</v>
      </c>
      <c r="M32" s="82"/>
      <c r="N32" s="82"/>
      <c r="O32" s="82"/>
      <c r="P32" s="82"/>
      <c r="Q32" s="82" t="s">
        <v>257</v>
      </c>
      <c r="R32" s="82"/>
      <c r="T32" t="e">
        <f>VLOOKUP(C32,'План по ХФ'!C:C,1,0)</f>
        <v>#N/A</v>
      </c>
    </row>
    <row r="33" spans="1:20" ht="72" x14ac:dyDescent="0.3">
      <c r="A33" s="81"/>
      <c r="B33" s="82" t="s">
        <v>1050</v>
      </c>
      <c r="C33" s="82" t="s">
        <v>51</v>
      </c>
      <c r="D33" s="82" t="s">
        <v>599</v>
      </c>
      <c r="E33" s="82" t="s">
        <v>1051</v>
      </c>
      <c r="F33" s="82" t="s">
        <v>1052</v>
      </c>
      <c r="G33" s="82" t="s">
        <v>1053</v>
      </c>
      <c r="H33" s="82" t="s">
        <v>49</v>
      </c>
      <c r="I33" s="82"/>
      <c r="J33" s="82" t="s">
        <v>1054</v>
      </c>
      <c r="K33" s="82" t="s">
        <v>221</v>
      </c>
      <c r="L33" s="82" t="s">
        <v>304</v>
      </c>
      <c r="M33" s="82"/>
      <c r="N33" s="82"/>
      <c r="O33" s="82"/>
      <c r="P33" s="82"/>
      <c r="Q33" s="82" t="s">
        <v>257</v>
      </c>
      <c r="R33" s="81"/>
      <c r="T33" t="e">
        <f>VLOOKUP(C33,'План по ХФ'!C:C,1,0)</f>
        <v>#N/A</v>
      </c>
    </row>
    <row r="34" spans="1:20" ht="172.8" x14ac:dyDescent="0.3">
      <c r="A34" s="81"/>
      <c r="B34" s="82" t="s">
        <v>1055</v>
      </c>
      <c r="C34" s="82" t="s">
        <v>45</v>
      </c>
      <c r="D34" s="82" t="s">
        <v>370</v>
      </c>
      <c r="E34" s="82" t="s">
        <v>1056</v>
      </c>
      <c r="F34" s="82" t="s">
        <v>958</v>
      </c>
      <c r="G34" s="82" t="s">
        <v>229</v>
      </c>
      <c r="H34" s="82"/>
      <c r="I34" s="82"/>
      <c r="J34" s="82" t="s">
        <v>1049</v>
      </c>
      <c r="K34" s="82" t="s">
        <v>221</v>
      </c>
      <c r="L34" s="82" t="s">
        <v>977</v>
      </c>
      <c r="M34" s="82"/>
      <c r="N34" s="82" t="s">
        <v>1057</v>
      </c>
      <c r="O34" s="82" t="s">
        <v>1058</v>
      </c>
      <c r="P34" s="82"/>
      <c r="Q34" s="82" t="s">
        <v>232</v>
      </c>
      <c r="R34" s="81"/>
      <c r="T34" t="e">
        <f>VLOOKUP(C34,'План по ХФ'!C:C,1,0)</f>
        <v>#N/A</v>
      </c>
    </row>
    <row r="35" spans="1:20" ht="129.6" x14ac:dyDescent="0.3">
      <c r="A35" s="81"/>
      <c r="B35" s="82" t="s">
        <v>1059</v>
      </c>
      <c r="C35" s="82" t="s">
        <v>62</v>
      </c>
      <c r="D35" s="82" t="s">
        <v>500</v>
      </c>
      <c r="E35" s="82" t="s">
        <v>502</v>
      </c>
      <c r="F35" s="82" t="s">
        <v>958</v>
      </c>
      <c r="G35" s="82" t="s">
        <v>928</v>
      </c>
      <c r="H35" s="82" t="s">
        <v>49</v>
      </c>
      <c r="I35" s="82" t="s">
        <v>63</v>
      </c>
      <c r="J35" s="82" t="s">
        <v>1049</v>
      </c>
      <c r="K35" s="82" t="s">
        <v>221</v>
      </c>
      <c r="L35" s="82" t="s">
        <v>304</v>
      </c>
      <c r="M35" s="82"/>
      <c r="N35" s="82"/>
      <c r="O35" s="82"/>
      <c r="P35" s="82"/>
      <c r="Q35" s="82" t="s">
        <v>232</v>
      </c>
      <c r="R35" s="81"/>
      <c r="T35" t="e">
        <f>VLOOKUP(C35,'План по ХФ'!C:C,1,0)</f>
        <v>#N/A</v>
      </c>
    </row>
    <row r="36" spans="1:20" ht="129.6" x14ac:dyDescent="0.3">
      <c r="A36" s="81"/>
      <c r="B36" s="82" t="s">
        <v>1060</v>
      </c>
      <c r="C36" s="82" t="s">
        <v>60</v>
      </c>
      <c r="D36" s="82" t="s">
        <v>227</v>
      </c>
      <c r="E36" s="82" t="s">
        <v>1061</v>
      </c>
      <c r="F36" s="82" t="s">
        <v>958</v>
      </c>
      <c r="G36" s="82"/>
      <c r="H36" s="82" t="s">
        <v>53</v>
      </c>
      <c r="I36" s="82" t="s">
        <v>61</v>
      </c>
      <c r="J36" s="82" t="s">
        <v>1049</v>
      </c>
      <c r="K36" s="82" t="s">
        <v>221</v>
      </c>
      <c r="L36" s="82" t="s">
        <v>304</v>
      </c>
      <c r="M36" s="82"/>
      <c r="N36" s="82"/>
      <c r="O36" s="82"/>
      <c r="P36" s="82"/>
      <c r="Q36" s="82" t="s">
        <v>232</v>
      </c>
      <c r="R36" s="81"/>
      <c r="T36" t="e">
        <f>VLOOKUP(C36,'План по ХФ'!C:C,1,0)</f>
        <v>#N/A</v>
      </c>
    </row>
    <row r="37" spans="1:20" ht="129.6" x14ac:dyDescent="0.3">
      <c r="A37" s="81"/>
      <c r="B37" s="82" t="s">
        <v>1062</v>
      </c>
      <c r="C37" s="82" t="s">
        <v>54</v>
      </c>
      <c r="D37" s="82" t="s">
        <v>333</v>
      </c>
      <c r="E37" s="82" t="s">
        <v>334</v>
      </c>
      <c r="F37" s="82" t="s">
        <v>958</v>
      </c>
      <c r="G37" s="82" t="s">
        <v>274</v>
      </c>
      <c r="H37" s="82" t="s">
        <v>53</v>
      </c>
      <c r="I37" s="82" t="s">
        <v>55</v>
      </c>
      <c r="J37" s="82" t="s">
        <v>1049</v>
      </c>
      <c r="K37" s="82" t="s">
        <v>221</v>
      </c>
      <c r="L37" s="82" t="s">
        <v>304</v>
      </c>
      <c r="M37" s="82"/>
      <c r="N37" s="82"/>
      <c r="O37" s="82"/>
      <c r="P37" s="82"/>
      <c r="Q37" s="82" t="s">
        <v>286</v>
      </c>
      <c r="R37" s="81"/>
      <c r="T37" t="e">
        <f>VLOOKUP(C37,'План по ХФ'!C:C,1,0)</f>
        <v>#N/A</v>
      </c>
    </row>
    <row r="38" spans="1:20" ht="244.8" x14ac:dyDescent="0.3">
      <c r="A38" s="81"/>
      <c r="B38" s="82" t="s">
        <v>1063</v>
      </c>
      <c r="C38" s="82" t="s">
        <v>40</v>
      </c>
      <c r="D38" s="82" t="s">
        <v>330</v>
      </c>
      <c r="E38" s="82" t="s">
        <v>1064</v>
      </c>
      <c r="F38" s="82" t="s">
        <v>1052</v>
      </c>
      <c r="G38" s="82" t="s">
        <v>501</v>
      </c>
      <c r="H38" s="82" t="s">
        <v>35</v>
      </c>
      <c r="I38" s="82"/>
      <c r="J38" s="82" t="s">
        <v>1049</v>
      </c>
      <c r="K38" s="82" t="s">
        <v>221</v>
      </c>
      <c r="L38" s="82" t="s">
        <v>250</v>
      </c>
      <c r="M38" s="82"/>
      <c r="N38" s="82"/>
      <c r="O38" s="82"/>
      <c r="P38" s="82" t="s">
        <v>1065</v>
      </c>
      <c r="Q38" s="82"/>
      <c r="R38" s="81"/>
      <c r="T38" t="e">
        <f>VLOOKUP(C38,'План по ХФ'!C:C,1,0)</f>
        <v>#N/A</v>
      </c>
    </row>
    <row r="39" spans="1:20" ht="244.8" x14ac:dyDescent="0.3">
      <c r="A39" s="84"/>
      <c r="B39" s="85" t="s">
        <v>1066</v>
      </c>
      <c r="C39" s="85" t="s">
        <v>144</v>
      </c>
      <c r="D39" s="85" t="s">
        <v>143</v>
      </c>
      <c r="E39" s="85" t="s">
        <v>329</v>
      </c>
      <c r="F39" s="85" t="s">
        <v>958</v>
      </c>
      <c r="G39" s="85" t="s">
        <v>274</v>
      </c>
      <c r="H39" s="85"/>
      <c r="I39" s="85"/>
      <c r="J39" s="85" t="s">
        <v>1009</v>
      </c>
      <c r="K39" s="85" t="s">
        <v>221</v>
      </c>
      <c r="L39" s="85" t="s">
        <v>304</v>
      </c>
      <c r="M39" s="85"/>
      <c r="N39" s="85"/>
      <c r="O39" s="85"/>
      <c r="P39" s="85"/>
      <c r="Q39" s="84"/>
      <c r="R39" s="84"/>
      <c r="T39" t="e">
        <f>VLOOKUP(C39,'План по ХФ'!C:C,1,0)</f>
        <v>#N/A</v>
      </c>
    </row>
    <row r="40" spans="1:20" x14ac:dyDescent="0.3">
      <c r="A40" s="81"/>
      <c r="B40" s="82"/>
      <c r="C40" s="82"/>
      <c r="D40" s="82"/>
      <c r="E40" s="82"/>
      <c r="F40" s="82"/>
      <c r="G40" s="82"/>
      <c r="H40" s="82"/>
      <c r="I40" s="82"/>
      <c r="J40" s="82"/>
      <c r="K40" s="82"/>
      <c r="L40" s="82"/>
      <c r="M40" s="82"/>
      <c r="N40" s="81"/>
      <c r="O40" s="83"/>
      <c r="P40" s="83"/>
      <c r="Q40" s="83"/>
      <c r="R40" s="83"/>
    </row>
  </sheetData>
  <autoFilter ref="T1:T40" xr:uid="{00000000-0009-0000-0000-00000400000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D14" sqref="D14"/>
    </sheetView>
  </sheetViews>
  <sheetFormatPr defaultRowHeight="14.4" x14ac:dyDescent="0.3"/>
  <cols>
    <col min="1" max="1" width="17.33203125" style="35" customWidth="1"/>
    <col min="2" max="6" width="17.33203125" customWidth="1"/>
    <col min="7" max="7" width="17.77734375" customWidth="1"/>
    <col min="9" max="9" width="14.77734375" customWidth="1"/>
  </cols>
  <sheetData>
    <row r="1" spans="1:7" ht="87" x14ac:dyDescent="0.3">
      <c r="A1" s="9" t="s">
        <v>2</v>
      </c>
      <c r="B1" s="86" t="s">
        <v>6</v>
      </c>
      <c r="C1" s="8" t="s">
        <v>7</v>
      </c>
      <c r="D1" s="8" t="s">
        <v>8</v>
      </c>
      <c r="E1" s="8" t="s">
        <v>9</v>
      </c>
      <c r="F1" s="8" t="s">
        <v>11</v>
      </c>
      <c r="G1" s="8" t="s">
        <v>13</v>
      </c>
    </row>
    <row r="2" spans="1:7" ht="18" x14ac:dyDescent="0.3">
      <c r="A2" s="118" t="s">
        <v>1067</v>
      </c>
      <c r="B2" s="87"/>
      <c r="C2" s="23"/>
      <c r="D2" s="17">
        <v>45836</v>
      </c>
      <c r="E2" s="88"/>
      <c r="F2" s="88"/>
      <c r="G2" s="17"/>
    </row>
    <row r="3" spans="1:7" ht="18" x14ac:dyDescent="0.3">
      <c r="A3" s="118" t="s">
        <v>1068</v>
      </c>
      <c r="B3" s="87"/>
      <c r="C3" s="23"/>
      <c r="D3" s="17">
        <v>45845</v>
      </c>
      <c r="E3" s="88"/>
      <c r="F3" s="88"/>
      <c r="G3" s="17"/>
    </row>
    <row r="4" spans="1:7" ht="18" x14ac:dyDescent="0.3">
      <c r="A4" s="118" t="s">
        <v>14</v>
      </c>
      <c r="B4" s="87"/>
      <c r="C4" s="23"/>
      <c r="D4" s="17">
        <v>45864</v>
      </c>
      <c r="E4" s="88"/>
      <c r="F4" s="88"/>
      <c r="G4" s="17"/>
    </row>
    <row r="5" spans="1:7" ht="18" x14ac:dyDescent="0.3">
      <c r="A5" s="118" t="s">
        <v>24</v>
      </c>
      <c r="B5" s="87"/>
      <c r="C5" s="23"/>
      <c r="D5" s="17">
        <v>45874</v>
      </c>
      <c r="E5" s="88"/>
      <c r="F5" s="88"/>
      <c r="G5" s="17"/>
    </row>
    <row r="6" spans="1:7" ht="18" x14ac:dyDescent="0.3">
      <c r="A6" s="118" t="s">
        <v>27</v>
      </c>
      <c r="B6" s="87"/>
      <c r="C6" s="23"/>
      <c r="D6" s="17">
        <v>45886</v>
      </c>
      <c r="E6" s="88"/>
      <c r="F6" s="17">
        <v>45892</v>
      </c>
      <c r="G6" s="17"/>
    </row>
    <row r="7" spans="1:7" ht="18" x14ac:dyDescent="0.3">
      <c r="A7" s="118" t="s">
        <v>28</v>
      </c>
      <c r="B7" s="87"/>
      <c r="C7" s="23"/>
      <c r="D7" s="17">
        <v>45870</v>
      </c>
      <c r="E7" s="17">
        <v>45878</v>
      </c>
      <c r="F7" s="17">
        <v>45898</v>
      </c>
      <c r="G7" s="17">
        <f t="shared" ref="G7:G10" si="0">F7+1</f>
        <v>45899</v>
      </c>
    </row>
    <row r="8" spans="1:7" ht="18" x14ac:dyDescent="0.3">
      <c r="A8" s="118" t="s">
        <v>29</v>
      </c>
      <c r="B8" s="87"/>
      <c r="C8" s="23"/>
      <c r="D8" s="17">
        <v>45893</v>
      </c>
      <c r="E8" s="89"/>
      <c r="F8" s="17">
        <v>45899</v>
      </c>
      <c r="G8" s="17">
        <f t="shared" si="0"/>
        <v>45900</v>
      </c>
    </row>
    <row r="9" spans="1:7" ht="18" x14ac:dyDescent="0.3">
      <c r="A9" s="118" t="s">
        <v>436</v>
      </c>
      <c r="B9" s="87"/>
      <c r="C9" s="23"/>
      <c r="D9" s="17">
        <v>45896</v>
      </c>
      <c r="E9" s="88"/>
      <c r="F9" s="17">
        <v>45899</v>
      </c>
      <c r="G9" s="17">
        <f t="shared" si="0"/>
        <v>45900</v>
      </c>
    </row>
    <row r="10" spans="1:7" ht="18" x14ac:dyDescent="0.3">
      <c r="A10" s="118" t="s">
        <v>1069</v>
      </c>
      <c r="B10" s="87"/>
      <c r="C10" s="23"/>
      <c r="D10" s="17">
        <v>45898</v>
      </c>
      <c r="E10" s="17"/>
      <c r="F10" s="17">
        <v>45899</v>
      </c>
      <c r="G10" s="17">
        <f t="shared" si="0"/>
        <v>45900</v>
      </c>
    </row>
    <row r="11" spans="1:7" ht="18" x14ac:dyDescent="0.3">
      <c r="A11" s="20" t="s">
        <v>35</v>
      </c>
      <c r="B11" s="15">
        <f t="shared" ref="B11:B13" si="1">E11-12</f>
        <v>45901</v>
      </c>
      <c r="C11" s="15">
        <f>B11+2</f>
        <v>45903</v>
      </c>
      <c r="D11" s="15">
        <f>E11-1</f>
        <v>45912</v>
      </c>
      <c r="E11" s="13">
        <v>45913</v>
      </c>
      <c r="F11" s="13">
        <v>45914</v>
      </c>
      <c r="G11" s="13">
        <v>45916</v>
      </c>
    </row>
    <row r="12" spans="1:7" ht="18" x14ac:dyDescent="0.3">
      <c r="A12" s="115" t="s">
        <v>47</v>
      </c>
      <c r="B12" s="15">
        <v>45918</v>
      </c>
      <c r="C12" s="15">
        <v>45919</v>
      </c>
      <c r="D12" s="15">
        <v>45919</v>
      </c>
      <c r="E12" s="15">
        <v>45920</v>
      </c>
      <c r="F12" s="15">
        <v>45920</v>
      </c>
      <c r="G12" s="13">
        <v>45922</v>
      </c>
    </row>
    <row r="13" spans="1:7" ht="18" x14ac:dyDescent="0.3">
      <c r="A13" s="116" t="s">
        <v>49</v>
      </c>
      <c r="B13" s="15">
        <f t="shared" si="1"/>
        <v>45915</v>
      </c>
      <c r="C13" s="15">
        <f t="shared" ref="C13:C21" si="2">B13+2</f>
        <v>45917</v>
      </c>
      <c r="D13" s="15">
        <f t="shared" ref="D13:D21" si="3">E13-1</f>
        <v>45926</v>
      </c>
      <c r="E13" s="15">
        <v>45927</v>
      </c>
      <c r="F13" s="15">
        <v>45928</v>
      </c>
      <c r="G13" s="17"/>
    </row>
    <row r="14" spans="1:7" ht="18" x14ac:dyDescent="0.3">
      <c r="A14" s="117" t="s">
        <v>53</v>
      </c>
      <c r="B14" s="15">
        <f t="shared" ref="B14:B21" si="4">E14-9</f>
        <v>45931</v>
      </c>
      <c r="C14" s="90">
        <f t="shared" si="2"/>
        <v>45933</v>
      </c>
      <c r="D14" s="15">
        <f t="shared" si="3"/>
        <v>45939</v>
      </c>
      <c r="E14" s="22">
        <f t="shared" ref="E14:E21" si="5">F14-2</f>
        <v>45940</v>
      </c>
      <c r="F14" s="13">
        <v>45942</v>
      </c>
      <c r="G14" s="17"/>
    </row>
    <row r="15" spans="1:7" ht="18" x14ac:dyDescent="0.3">
      <c r="A15" s="119" t="s">
        <v>57</v>
      </c>
      <c r="B15" s="15">
        <f t="shared" si="4"/>
        <v>45945</v>
      </c>
      <c r="C15" s="15">
        <f t="shared" si="2"/>
        <v>45947</v>
      </c>
      <c r="D15" s="15">
        <f t="shared" si="3"/>
        <v>45953</v>
      </c>
      <c r="E15" s="13">
        <f t="shared" si="5"/>
        <v>45954</v>
      </c>
      <c r="F15" s="13">
        <f>F14+14</f>
        <v>45956</v>
      </c>
      <c r="G15" s="17">
        <v>45927</v>
      </c>
    </row>
    <row r="16" spans="1:7" ht="18" x14ac:dyDescent="0.3">
      <c r="A16" s="16" t="s">
        <v>1254</v>
      </c>
      <c r="B16" s="15">
        <v>45955</v>
      </c>
      <c r="C16" s="15">
        <f>D16</f>
        <v>45959</v>
      </c>
      <c r="D16" s="15">
        <v>45959</v>
      </c>
      <c r="E16" s="13">
        <v>45960</v>
      </c>
      <c r="F16" s="13">
        <v>45961</v>
      </c>
      <c r="G16" s="17"/>
    </row>
    <row r="17" spans="1:7" ht="18" x14ac:dyDescent="0.3">
      <c r="A17" s="16" t="s">
        <v>1227</v>
      </c>
      <c r="B17" s="15">
        <f>C17-1</f>
        <v>45960</v>
      </c>
      <c r="C17" s="15">
        <f>D17</f>
        <v>45961</v>
      </c>
      <c r="D17" s="13">
        <v>45961</v>
      </c>
      <c r="E17" s="13">
        <v>45962</v>
      </c>
      <c r="F17" s="13">
        <v>45963</v>
      </c>
      <c r="G17" s="17"/>
    </row>
    <row r="18" spans="1:7" ht="18" x14ac:dyDescent="0.3">
      <c r="A18" s="16" t="s">
        <v>85</v>
      </c>
      <c r="B18" s="15">
        <f t="shared" si="4"/>
        <v>45959</v>
      </c>
      <c r="C18" s="15">
        <f t="shared" si="2"/>
        <v>45961</v>
      </c>
      <c r="D18" s="15">
        <f t="shared" si="3"/>
        <v>45967</v>
      </c>
      <c r="E18" s="13">
        <f t="shared" si="5"/>
        <v>45968</v>
      </c>
      <c r="F18" s="13">
        <f>F15+14</f>
        <v>45970</v>
      </c>
      <c r="G18" s="17"/>
    </row>
    <row r="19" spans="1:7" ht="18" x14ac:dyDescent="0.3">
      <c r="A19" s="16" t="s">
        <v>1070</v>
      </c>
      <c r="B19" s="15">
        <f t="shared" si="4"/>
        <v>45973</v>
      </c>
      <c r="C19" s="15">
        <f t="shared" si="2"/>
        <v>45975</v>
      </c>
      <c r="D19" s="15">
        <f t="shared" si="3"/>
        <v>45981</v>
      </c>
      <c r="E19" s="13">
        <f t="shared" si="5"/>
        <v>45982</v>
      </c>
      <c r="F19" s="13">
        <f t="shared" ref="F19:F21" si="6">F18+14</f>
        <v>45984</v>
      </c>
      <c r="G19" s="17"/>
    </row>
    <row r="20" spans="1:7" ht="18" x14ac:dyDescent="0.3">
      <c r="A20" s="16" t="s">
        <v>88</v>
      </c>
      <c r="B20" s="15">
        <f t="shared" si="4"/>
        <v>45987</v>
      </c>
      <c r="C20" s="15">
        <f t="shared" si="2"/>
        <v>45989</v>
      </c>
      <c r="D20" s="15">
        <f t="shared" si="3"/>
        <v>45995</v>
      </c>
      <c r="E20" s="13">
        <f t="shared" si="5"/>
        <v>45996</v>
      </c>
      <c r="F20" s="13">
        <f t="shared" si="6"/>
        <v>45998</v>
      </c>
      <c r="G20" s="17"/>
    </row>
    <row r="21" spans="1:7" ht="18" x14ac:dyDescent="0.3">
      <c r="A21" s="16" t="s">
        <v>1071</v>
      </c>
      <c r="B21" s="15">
        <f t="shared" si="4"/>
        <v>46001</v>
      </c>
      <c r="C21" s="15">
        <f t="shared" si="2"/>
        <v>46003</v>
      </c>
      <c r="D21" s="15">
        <f t="shared" si="3"/>
        <v>46009</v>
      </c>
      <c r="E21" s="13">
        <f t="shared" si="5"/>
        <v>46010</v>
      </c>
      <c r="F21" s="13">
        <f t="shared" si="6"/>
        <v>46012</v>
      </c>
      <c r="G21" s="8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План по ХФ</vt:lpstr>
      <vt:lpstr>Критичные задачи </vt:lpstr>
      <vt:lpstr>Лист2</vt:lpstr>
      <vt:lpstr>exportSD</vt:lpstr>
      <vt:lpstr>Лист1</vt:lpstr>
      <vt:lpstr>Релизы</vt:lpstr>
      <vt:lpstr>'План по ХФ'!Область_печати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 Николаевич Броварь</dc:creator>
  <cp:lastModifiedBy>Дмитрий Андронов</cp:lastModifiedBy>
  <cp:revision>15</cp:revision>
  <cp:lastPrinted>2025-10-22T09:02:00Z</cp:lastPrinted>
  <dcterms:created xsi:type="dcterms:W3CDTF">2025-02-18T17:57:23Z</dcterms:created>
  <dcterms:modified xsi:type="dcterms:W3CDTF">2025-10-28T14:48:14Z</dcterms:modified>
</cp:coreProperties>
</file>